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60" windowWidth="14115" windowHeight="489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list'!#REF!</definedName>
    <definedName name="MJ">'Krycí list'!#REF!</definedName>
    <definedName name="Mont">Rekapitulace!$H$9</definedName>
    <definedName name="Montaz0">Položky!#REF!</definedName>
    <definedName name="NazevDilu">Rekapitulace!$B$6</definedName>
    <definedName name="nazevobjektu">'Krycí list'!$C$6</definedName>
    <definedName name="nazevstavby">'Krycí list'!$C$8</definedName>
    <definedName name="_xlnm.Print_Titles" localSheetId="2">Položky!$1:$6</definedName>
    <definedName name="_xlnm.Print_Titles" localSheetId="1">Rekapitulace!$1:$6</definedName>
    <definedName name="Objednatel">'Krycí list'!$C$11</definedName>
    <definedName name="_xlnm.Print_Area" localSheetId="0">'Krycí list'!$A$1:$G$45</definedName>
    <definedName name="_xlnm.Print_Area" localSheetId="2">Položky!$A$1:$G$21</definedName>
    <definedName name="_xlnm.Print_Area" localSheetId="1">Rekapitulace!$A$1:$I$23</definedName>
    <definedName name="PocetMJ">'Krycí list'!#REF!</definedName>
    <definedName name="Poznamka">'Krycí list'!$B$37</definedName>
    <definedName name="Projektant">'Krycí list'!$C$9</definedName>
    <definedName name="PSV">Rekapitulace!$F$9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list'!$G$12</definedName>
    <definedName name="Zaklad22">'Krycí list'!$F$32</definedName>
    <definedName name="Zaklad5">'Krycí list'!$F$30</definedName>
    <definedName name="Zhotovitel">'Krycí list'!$C$12:$E$12</definedName>
  </definedNames>
  <calcPr calcId="125725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20" i="3"/>
  <c r="BD20"/>
  <c r="BC20"/>
  <c r="BA20"/>
  <c r="G20"/>
  <c r="BB20" s="1"/>
  <c r="BE19"/>
  <c r="BD19"/>
  <c r="BC19"/>
  <c r="BA19"/>
  <c r="G19"/>
  <c r="BB19" s="1"/>
  <c r="BE18"/>
  <c r="BE21" s="1"/>
  <c r="I8" i="2" s="1"/>
  <c r="BD18" i="3"/>
  <c r="BD21" s="1"/>
  <c r="H8" i="2" s="1"/>
  <c r="BC18" i="3"/>
  <c r="BA18"/>
  <c r="G18"/>
  <c r="BB18" s="1"/>
  <c r="B8" i="2"/>
  <c r="A8"/>
  <c r="BC21" i="3"/>
  <c r="G8" i="2" s="1"/>
  <c r="BA21" i="3"/>
  <c r="E8" i="2" s="1"/>
  <c r="C21" i="3"/>
  <c r="BE15"/>
  <c r="BD15"/>
  <c r="BC15"/>
  <c r="BA15"/>
  <c r="G15"/>
  <c r="BB15" s="1"/>
  <c r="BE14"/>
  <c r="BD14"/>
  <c r="BC14"/>
  <c r="BA14"/>
  <c r="G14"/>
  <c r="BB14" s="1"/>
  <c r="BE13"/>
  <c r="BD13"/>
  <c r="BC13"/>
  <c r="BA13"/>
  <c r="G13"/>
  <c r="BB13" s="1"/>
  <c r="BE12"/>
  <c r="BD12"/>
  <c r="BC12"/>
  <c r="BA12"/>
  <c r="G12"/>
  <c r="BB12" s="1"/>
  <c r="BE11"/>
  <c r="BD11"/>
  <c r="BC11"/>
  <c r="BA11"/>
  <c r="G11"/>
  <c r="BB11" s="1"/>
  <c r="BE10"/>
  <c r="BD10"/>
  <c r="BC10"/>
  <c r="BA10"/>
  <c r="G10"/>
  <c r="BB10" s="1"/>
  <c r="BE9"/>
  <c r="BD9"/>
  <c r="BC9"/>
  <c r="BA9"/>
  <c r="G9"/>
  <c r="BB9" s="1"/>
  <c r="BE8"/>
  <c r="BD8"/>
  <c r="BC8"/>
  <c r="BA8"/>
  <c r="G8"/>
  <c r="BB8" s="1"/>
  <c r="B7" i="2"/>
  <c r="A7"/>
  <c r="C16" i="3"/>
  <c r="E4"/>
  <c r="C4"/>
  <c r="C2" i="2"/>
  <c r="C33" i="1"/>
  <c r="F33" s="1"/>
  <c r="C31"/>
  <c r="D2"/>
  <c r="C2"/>
  <c r="BC16" i="3" l="1"/>
  <c r="G7" i="2" s="1"/>
  <c r="G9" s="1"/>
  <c r="C18" i="1" s="1"/>
  <c r="BE16" i="3"/>
  <c r="I7" i="2" s="1"/>
  <c r="I9" s="1"/>
  <c r="C21" i="1" s="1"/>
  <c r="BA16" i="3"/>
  <c r="E7" i="2" s="1"/>
  <c r="E9" s="1"/>
  <c r="C15" i="1" s="1"/>
  <c r="BB21" i="3"/>
  <c r="F8" i="2" s="1"/>
  <c r="BD16" i="3"/>
  <c r="H7" i="2" s="1"/>
  <c r="H9" s="1"/>
  <c r="C17" i="1" s="1"/>
  <c r="BB16" i="3"/>
  <c r="F7" i="2" s="1"/>
  <c r="G16" i="3"/>
  <c r="G21"/>
  <c r="F9" i="2" l="1"/>
  <c r="C16" i="1" s="1"/>
  <c r="C19" s="1"/>
  <c r="C22" s="1"/>
  <c r="G21" i="2" l="1"/>
  <c r="I21" s="1"/>
  <c r="G19"/>
  <c r="I19" s="1"/>
  <c r="G20" i="1" s="1"/>
  <c r="G16" i="2"/>
  <c r="I16" s="1"/>
  <c r="G17" i="1" s="1"/>
  <c r="G18" i="2"/>
  <c r="I18" s="1"/>
  <c r="G19" i="1" s="1"/>
  <c r="G20" i="2"/>
  <c r="I20" s="1"/>
  <c r="G21" i="1" s="1"/>
  <c r="G14" i="2"/>
  <c r="I14" s="1"/>
  <c r="G15" i="1" s="1"/>
  <c r="G15" i="2"/>
  <c r="I15" s="1"/>
  <c r="G16" i="1" s="1"/>
  <c r="G17" i="2"/>
  <c r="I17" s="1"/>
  <c r="G18" i="1" s="1"/>
  <c r="H22" i="2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<sst xmlns="http://schemas.openxmlformats.org/spreadsheetml/2006/main" count="151" uniqueCount="115">
  <si>
    <t>POLOŽKOVÝ ROZPOČET</t>
  </si>
  <si>
    <t>Rozpočet</t>
  </si>
  <si>
    <t xml:space="preserve">JKSO </t>
  </si>
  <si>
    <t>Objekt</t>
  </si>
  <si>
    <t xml:space="preserve">SKP </t>
  </si>
  <si>
    <t xml:space="preserve">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</si>
  <si>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</si>
  <si>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</si>
  <si>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</si>
  <si>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</si>
  <si>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</si>
  <si>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</si>
  <si>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</si>
  <si>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</si>
  <si>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</si>
  <si>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</si>
  <si>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</si>
  <si>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</si>
  <si>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</si>
  <si>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</si>
  <si>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</si>
  <si>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</si>
  <si>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</si>
  <si>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</si>
  <si>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</si>
  <si>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</si>
  <si>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</si>
  <si>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</si>
  <si>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</si>
  <si>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</si>
  <si>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</si>
  <si>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</si>
  <si>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</si>
  <si>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</si>
  <si>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</si>
  <si>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</si>
  <si>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</si>
  <si>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</si>
  <si>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</si>
  <si>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</si>
  <si>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</si>
  <si>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</si>
  <si>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</si>
  <si>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</si>
  <si>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</si>
  <si>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</si>
  <si>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</si>
  <si>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</si>
  <si>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</si>
  <si>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</si>
  <si>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</si>
  <si>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</si>
  <si>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</si>
  <si>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</si>
  <si>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</si>
  <si>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</si>
  <si>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</si>
  <si>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</si>
  <si>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</si>
  <si>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</si>
  <si>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</si>
  <si>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</si>
  <si>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</si>
  <si>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</si>
  <si>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</si>
  <si>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</si>
  <si>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</si>
  <si>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</si>
  <si>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</si>
  <si>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</si>
  <si>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</si>
  <si>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</si>
  <si>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</si>
  <si>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721</t>
  </si>
  <si>
    <t>Vnitřní kanalizace</t>
  </si>
  <si>
    <t>721170955R00</t>
  </si>
  <si>
    <t>kus</t>
  </si>
  <si>
    <t>721173303R00</t>
  </si>
  <si>
    <t xml:space="preserve">Potrubí z PP připojovací pro kondenzát D 32 x 1,8 </t>
  </si>
  <si>
    <t>m</t>
  </si>
  <si>
    <t>721176103R00</t>
  </si>
  <si>
    <t xml:space="preserve">Potrubí HT připojovací D 50 x 1,8 mm </t>
  </si>
  <si>
    <t>721176105R00</t>
  </si>
  <si>
    <t xml:space="preserve">Potrubí HT připojovací D 110 x 2,7 mm </t>
  </si>
  <si>
    <t>721194103R00</t>
  </si>
  <si>
    <t xml:space="preserve">Vyvedení odpadních výpustek D 32 x 1,8 </t>
  </si>
  <si>
    <t>721194105RM1</t>
  </si>
  <si>
    <t>Vyvedení odpadních výpustek D 50 x 1,8 včetně podomítkového sifonu pro kondenzát</t>
  </si>
  <si>
    <t>721290123R00</t>
  </si>
  <si>
    <t xml:space="preserve">Zkouška těsnosti kanalizace kouřem DN 300 </t>
  </si>
  <si>
    <t>998721202R00</t>
  </si>
  <si>
    <t xml:space="preserve">Přesun hmot pro vnitřní kanalizaci, výšky do 12 m </t>
  </si>
  <si>
    <t>725</t>
  </si>
  <si>
    <t>Zařizovací předměty</t>
  </si>
  <si>
    <t>725989101R00</t>
  </si>
  <si>
    <t xml:space="preserve">Montáž dvířek kovových i z PH </t>
  </si>
  <si>
    <t>55347623</t>
  </si>
  <si>
    <t>Dvířka revizní se zámkem bílá 300x300 mm dle specifikace arch,</t>
  </si>
  <si>
    <t>998725202R00</t>
  </si>
  <si>
    <t xml:space="preserve">Přesun hmot pro zařizovací předměty, výšky do 12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</si>
  <si>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</si>
  <si>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</si>
  <si>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</si>
  <si>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</si>
  <si>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</si>
  <si>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</si>
  <si>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</si>
  <si>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</si>
  <si>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 xml:space="preserve">Vsazení odbočky DN 50 do potrubí DN 50- 110 </t>
  </si>
  <si>
    <t>Dokum.prov.stavby</t>
  </si>
  <si>
    <t>KOMENSKÉHO NÁM. 2, CENTRUM ZAHRANIČNÍ SPOLUPRÁCE</t>
  </si>
  <si>
    <t>ING.NEUVIRTOVÁ</t>
  </si>
  <si>
    <t>STAVEBNÍ ÚPRAVY A OCHLAZOVÁNÍ MÍSTNOSTÍ 3.NP</t>
  </si>
  <si>
    <t>ZTI-ODVOD KONDENZÁTU</t>
  </si>
  <si>
    <t>RMU Komen.nám.2, Centrum zahraniční spolupráce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</si>
</sst>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.0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double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12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4" fillId="0" borderId="7" xfId="0" applyFont="1" applyBorder="1"/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5" fillId="0" borderId="10" xfId="0" applyFont="1" applyFill="1" applyBorder="1"/>
    <xf numFmtId="0" fontId="0" fillId="0" borderId="0" xfId="0" applyFill="1"/>
    <xf numFmtId="49" fontId="4" fillId="2" borderId="11" xfId="0" applyNumberFormat="1" applyFont="1" applyFill="1" applyBorder="1"/>
    <xf numFmtId="49" fontId="3" fillId="2" borderId="12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3" xfId="0" applyFont="1" applyBorder="1"/>
    <xf numFmtId="0" fontId="5" fillId="0" borderId="10" xfId="0" applyNumberFormat="1" applyFont="1" applyBorder="1"/>
    <xf numFmtId="0" fontId="5" fillId="0" borderId="15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5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5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5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2" fillId="0" borderId="17" xfId="0" applyFont="1" applyBorder="1" applyAlignment="1">
      <alignment horizontal="centerContinuous" vertical="center"/>
    </xf>
    <xf numFmtId="0" fontId="3" fillId="0" borderId="18" xfId="0" applyFont="1" applyBorder="1" applyAlignment="1">
      <alignment horizontal="centerContinuous" vertical="center"/>
    </xf>
    <xf numFmtId="0" fontId="4" fillId="2" borderId="19" xfId="0" applyFont="1" applyFill="1" applyBorder="1" applyAlignment="1">
      <alignment horizontal="left"/>
    </xf>
    <xf numFmtId="0" fontId="3" fillId="2" borderId="20" xfId="0" applyFont="1" applyFill="1" applyBorder="1" applyAlignment="1">
      <alignment horizontal="left"/>
    </xf>
    <xf numFmtId="0" fontId="3" fillId="2" borderId="21" xfId="0" applyFont="1" applyFill="1" applyBorder="1" applyAlignment="1">
      <alignment horizontal="centerContinuous"/>
    </xf>
    <xf numFmtId="0" fontId="4" fillId="2" borderId="20" xfId="0" applyFont="1" applyFill="1" applyBorder="1" applyAlignment="1">
      <alignment horizontal="centerContinuous"/>
    </xf>
    <xf numFmtId="0" fontId="3" fillId="2" borderId="20" xfId="0" applyFont="1" applyFill="1" applyBorder="1" applyAlignment="1">
      <alignment horizontal="centerContinuous"/>
    </xf>
    <xf numFmtId="0" fontId="3" fillId="0" borderId="22" xfId="0" applyFont="1" applyBorder="1"/>
    <xf numFmtId="0" fontId="3" fillId="0" borderId="23" xfId="0" applyFont="1" applyBorder="1"/>
    <xf numFmtId="3" fontId="3" fillId="0" borderId="6" xfId="0" applyNumberFormat="1" applyFont="1" applyBorder="1"/>
    <xf numFmtId="0" fontId="3" fillId="0" borderId="2" xfId="0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4" xfId="0" applyFont="1" applyBorder="1"/>
    <xf numFmtId="0" fontId="3" fillId="0" borderId="23" xfId="0" applyFont="1" applyBorder="1" applyAlignment="1">
      <alignment shrinkToFit="1"/>
    </xf>
    <xf numFmtId="0" fontId="3" fillId="0" borderId="25" xfId="0" applyFont="1" applyBorder="1"/>
    <xf numFmtId="0" fontId="3" fillId="0" borderId="11" xfId="0" applyFont="1" applyBorder="1"/>
    <xf numFmtId="0" fontId="3" fillId="0" borderId="0" xfId="0" applyFont="1" applyBorder="1"/>
    <xf numFmtId="3" fontId="3" fillId="0" borderId="28" xfId="0" applyNumberFormat="1" applyFont="1" applyBorder="1"/>
    <xf numFmtId="0" fontId="3" fillId="0" borderId="26" xfId="0" applyFont="1" applyBorder="1"/>
    <xf numFmtId="3" fontId="3" fillId="0" borderId="29" xfId="0" applyNumberFormat="1" applyFont="1" applyBorder="1"/>
    <xf numFmtId="0" fontId="3" fillId="0" borderId="27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0" xfId="0" applyFont="1" applyFill="1" applyBorder="1"/>
    <xf numFmtId="0" fontId="4" fillId="2" borderId="31" xfId="0" applyFont="1" applyFill="1" applyBorder="1"/>
    <xf numFmtId="0" fontId="3" fillId="0" borderId="12" xfId="0" applyFont="1" applyBorder="1"/>
    <xf numFmtId="0" fontId="3" fillId="0" borderId="0" xfId="0" applyFont="1"/>
    <xf numFmtId="0" fontId="3" fillId="0" borderId="32" xfId="0" applyFont="1" applyBorder="1"/>
    <xf numFmtId="0" fontId="3" fillId="0" borderId="33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4" xfId="0" applyFont="1" applyBorder="1"/>
    <xf numFmtId="0" fontId="3" fillId="0" borderId="35" xfId="0" applyFont="1" applyBorder="1"/>
    <xf numFmtId="0" fontId="3" fillId="0" borderId="36" xfId="0" applyFont="1" applyBorder="1"/>
    <xf numFmtId="0" fontId="3" fillId="0" borderId="37" xfId="0" applyFont="1" applyBorder="1"/>
    <xf numFmtId="165" fontId="3" fillId="0" borderId="38" xfId="0" applyNumberFormat="1" applyFont="1" applyBorder="1" applyAlignment="1">
      <alignment horizontal="right"/>
    </xf>
    <xf numFmtId="0" fontId="3" fillId="0" borderId="38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6" xfId="0" applyFont="1" applyFill="1" applyBorder="1"/>
    <xf numFmtId="0" fontId="7" fillId="2" borderId="29" xfId="0" applyFont="1" applyFill="1" applyBorder="1"/>
    <xf numFmtId="0" fontId="7" fillId="2" borderId="27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7" xfId="1" applyFont="1" applyBorder="1"/>
    <xf numFmtId="0" fontId="3" fillId="0" borderId="47" xfId="1" applyFont="1" applyBorder="1"/>
    <xf numFmtId="0" fontId="3" fillId="0" borderId="47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19" xfId="0" applyNumberFormat="1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50" xfId="0" applyFont="1" applyFill="1" applyBorder="1" applyAlignment="1">
      <alignment horizontal="center"/>
    </xf>
    <xf numFmtId="0" fontId="4" fillId="2" borderId="51" xfId="0" applyFont="1" applyFill="1" applyBorder="1" applyAlignment="1">
      <alignment horizontal="center"/>
    </xf>
    <xf numFmtId="0" fontId="4" fillId="2" borderId="52" xfId="0" applyFont="1" applyFill="1" applyBorder="1" applyAlignment="1">
      <alignment horizontal="center"/>
    </xf>
    <xf numFmtId="0" fontId="5" fillId="0" borderId="0" xfId="0" applyFont="1" applyBorder="1"/>
    <xf numFmtId="3" fontId="3" fillId="0" borderId="33" xfId="0" applyNumberFormat="1" applyFont="1" applyBorder="1"/>
    <xf numFmtId="0" fontId="4" fillId="2" borderId="19" xfId="0" applyFont="1" applyFill="1" applyBorder="1"/>
    <xf numFmtId="0" fontId="4" fillId="2" borderId="20" xfId="0" applyFont="1" applyFill="1" applyBorder="1"/>
    <xf numFmtId="3" fontId="4" fillId="2" borderId="21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1" xfId="0" applyFont="1" applyFill="1" applyBorder="1"/>
    <xf numFmtId="0" fontId="4" fillId="2" borderId="55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1" xfId="0" applyNumberFormat="1" applyFont="1" applyFill="1" applyBorder="1" applyAlignment="1">
      <alignment horizontal="right"/>
    </xf>
    <xf numFmtId="0" fontId="3" fillId="0" borderId="16" xfId="0" applyFont="1" applyBorder="1"/>
    <xf numFmtId="0" fontId="3" fillId="2" borderId="26" xfId="0" applyFont="1" applyFill="1" applyBorder="1"/>
    <xf numFmtId="0" fontId="4" fillId="2" borderId="29" xfId="0" applyFont="1" applyFill="1" applyBorder="1"/>
    <xf numFmtId="0" fontId="3" fillId="2" borderId="29" xfId="0" applyFont="1" applyFill="1" applyBorder="1"/>
    <xf numFmtId="4" fontId="3" fillId="2" borderId="40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3" xfId="1" applyFont="1" applyBorder="1" applyAlignment="1">
      <alignment horizontal="center"/>
    </xf>
    <xf numFmtId="49" fontId="4" fillId="0" borderId="53" xfId="1" applyNumberFormat="1" applyFont="1" applyBorder="1" applyAlignment="1">
      <alignment horizontal="left"/>
    </xf>
    <xf numFmtId="0" fontId="4" fillId="0" borderId="14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6" xfId="1" applyFont="1" applyBorder="1" applyAlignment="1">
      <alignment horizontal="center" vertical="top"/>
    </xf>
    <xf numFmtId="49" fontId="17" fillId="0" borderId="56" xfId="1" applyNumberFormat="1" applyFont="1" applyBorder="1" applyAlignment="1">
      <alignment horizontal="left" vertical="top"/>
    </xf>
    <xf numFmtId="0" fontId="17" fillId="0" borderId="56" xfId="1" applyFont="1" applyBorder="1" applyAlignment="1">
      <alignment vertical="top" wrapText="1"/>
    </xf>
    <xf numFmtId="49" fontId="17" fillId="0" borderId="56" xfId="1" applyNumberFormat="1" applyFont="1" applyBorder="1" applyAlignment="1">
      <alignment horizontal="center" shrinkToFit="1"/>
    </xf>
    <xf numFmtId="4" fontId="17" fillId="0" borderId="56" xfId="1" applyNumberFormat="1" applyFont="1" applyBorder="1" applyAlignment="1">
      <alignment horizontal="right"/>
    </xf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4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1" xfId="0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6" xfId="0" applyFont="1" applyBorder="1" applyAlignment="1">
      <alignment horizontal="center" shrinkToFit="1"/>
    </xf>
    <xf numFmtId="0" fontId="3" fillId="0" borderId="27" xfId="0" applyFont="1" applyBorder="1" applyAlignment="1">
      <alignment horizontal="center" shrinkToFit="1"/>
    </xf>
    <xf numFmtId="0" fontId="0" fillId="0" borderId="0" xfId="0" applyAlignment="1">
      <alignment horizontal="left" wrapText="1"/>
    </xf>
    <xf numFmtId="0" fontId="3" fillId="3" borderId="8" xfId="0" applyFont="1" applyFill="1" applyBorder="1"/>
    <xf numFmtId="0" fontId="4" fillId="0" borderId="42" xfId="0" applyFont="1" applyBorder="1"/>
    <xf numFmtId="0" fontId="3" fillId="0" borderId="43" xfId="0" applyFont="1" applyBorder="1"/>
    <xf numFmtId="0" fontId="3" fillId="0" borderId="42" xfId="0" applyFont="1" applyBorder="1" applyAlignment="1">
      <alignment horizontal="left"/>
    </xf>
    <xf numFmtId="0" fontId="3" fillId="0" borderId="44" xfId="0" applyFont="1" applyBorder="1"/>
    <xf numFmtId="3" fontId="3" fillId="0" borderId="0" xfId="0" applyNumberFormat="1" applyFont="1" applyBorder="1"/>
    <xf numFmtId="2" fontId="17" fillId="0" borderId="56" xfId="1" applyNumberFormat="1" applyFont="1" applyBorder="1" applyAlignment="1">
      <alignment horizontal="right"/>
    </xf>
    <xf numFmtId="2" fontId="17" fillId="0" borderId="56" xfId="1" applyNumberFormat="1" applyFont="1" applyBorder="1"/>
    <xf numFmtId="2" fontId="3" fillId="2" borderId="8" xfId="1" applyNumberFormat="1" applyFont="1" applyFill="1" applyBorder="1" applyAlignment="1">
      <alignment horizontal="right"/>
    </xf>
    <xf numFmtId="2" fontId="4" fillId="2" borderId="10" xfId="1" applyNumberFormat="1" applyFont="1" applyFill="1" applyBorder="1"/>
    <xf numFmtId="2" fontId="3" fillId="0" borderId="9" xfId="1" applyNumberFormat="1" applyFont="1" applyBorder="1" applyAlignment="1">
      <alignment horizontal="right"/>
    </xf>
    <xf numFmtId="2" fontId="3" fillId="0" borderId="8" xfId="1" applyNumberFormat="1" applyFont="1" applyBorder="1"/>
    <xf numFmtId="4" fontId="3" fillId="0" borderId="12" xfId="0" applyNumberFormat="1" applyFont="1" applyBorder="1"/>
    <xf numFmtId="4" fontId="3" fillId="0" borderId="53" xfId="0" applyNumberFormat="1" applyFont="1" applyBorder="1"/>
    <xf numFmtId="4" fontId="3" fillId="0" borderId="54" xfId="0" applyNumberFormat="1" applyFont="1" applyBorder="1"/>
    <xf numFmtId="4" fontId="4" fillId="2" borderId="50" xfId="0" applyNumberFormat="1" applyFont="1" applyFill="1" applyBorder="1"/>
    <xf numFmtId="4" fontId="4" fillId="2" borderId="51" xfId="0" applyNumberFormat="1" applyFont="1" applyFill="1" applyBorder="1"/>
    <xf numFmtId="4" fontId="4" fillId="2" borderId="52" xfId="0" applyNumberFormat="1" applyFont="1" applyFill="1" applyBorder="1"/>
    <xf numFmtId="2" fontId="3" fillId="0" borderId="24" xfId="0" applyNumberFormat="1" applyFont="1" applyBorder="1" applyAlignment="1">
      <alignment horizontal="right"/>
    </xf>
    <xf numFmtId="2" fontId="3" fillId="0" borderId="10" xfId="0" applyNumberFormat="1" applyFont="1" applyBorder="1" applyAlignment="1">
      <alignment horizontal="right"/>
    </xf>
    <xf numFmtId="2" fontId="3" fillId="0" borderId="34" xfId="0" applyNumberFormat="1" applyFont="1" applyBorder="1" applyAlignment="1">
      <alignment horizontal="right"/>
    </xf>
    <xf numFmtId="2" fontId="3" fillId="0" borderId="23" xfId="0" applyNumberFormat="1" applyFont="1" applyBorder="1" applyAlignment="1">
      <alignment horizontal="right"/>
    </xf>
    <xf numFmtId="2" fontId="3" fillId="0" borderId="16" xfId="0" applyNumberFormat="1" applyFont="1" applyBorder="1" applyAlignment="1">
      <alignment horizontal="right"/>
    </xf>
    <xf numFmtId="2" fontId="3" fillId="2" borderId="26" xfId="0" applyNumberFormat="1" applyFont="1" applyFill="1" applyBorder="1"/>
    <xf numFmtId="2" fontId="3" fillId="2" borderId="29" xfId="0" applyNumberFormat="1" applyFont="1" applyFill="1" applyBorder="1"/>
    <xf numFmtId="166" fontId="3" fillId="0" borderId="14" xfId="0" applyNumberFormat="1" applyFont="1" applyBorder="1" applyAlignment="1">
      <alignment horizontal="right" indent="2"/>
    </xf>
    <xf numFmtId="166" fontId="3" fillId="0" borderId="15" xfId="0" applyNumberFormat="1" applyFont="1" applyBorder="1" applyAlignment="1">
      <alignment horizontal="right" indent="2"/>
    </xf>
    <xf numFmtId="166" fontId="7" fillId="2" borderId="39" xfId="0" applyNumberFormat="1" applyFont="1" applyFill="1" applyBorder="1" applyAlignment="1">
      <alignment horizontal="right" indent="2"/>
    </xf>
    <xf numFmtId="166" fontId="7" fillId="2" borderId="40" xfId="0" applyNumberFormat="1" applyFont="1" applyFill="1" applyBorder="1" applyAlignment="1">
      <alignment horizontal="right" indent="2"/>
    </xf>
    <xf numFmtId="0" fontId="3" fillId="0" borderId="45" xfId="1" applyFont="1" applyBorder="1" applyAlignment="1">
      <alignment horizontal="center"/>
    </xf>
    <xf numFmtId="0" fontId="3" fillId="0" borderId="46" xfId="1" applyFont="1" applyBorder="1" applyAlignment="1">
      <alignment horizontal="center"/>
    </xf>
    <xf numFmtId="0" fontId="3" fillId="0" borderId="48" xfId="1" applyFont="1" applyBorder="1" applyAlignment="1">
      <alignment horizontal="left"/>
    </xf>
    <xf numFmtId="0" fontId="3" fillId="0" borderId="47" xfId="1" applyFont="1" applyBorder="1" applyAlignment="1">
      <alignment horizontal="left"/>
    </xf>
    <xf numFmtId="0" fontId="3" fillId="0" borderId="49" xfId="1" applyFont="1" applyBorder="1" applyAlignment="1">
      <alignment horizontal="left"/>
    </xf>
    <xf numFmtId="2" fontId="4" fillId="2" borderId="29" xfId="0" applyNumberFormat="1" applyFont="1" applyFill="1" applyBorder="1" applyAlignment="1">
      <alignment horizontal="right"/>
    </xf>
    <xf numFmtId="2" fontId="4" fillId="2" borderId="40" xfId="0" applyNumberFormat="1" applyFont="1" applyFill="1" applyBorder="1" applyAlignment="1">
      <alignment horizontal="right"/>
    </xf>
    <xf numFmtId="0" fontId="3" fillId="0" borderId="41" xfId="0" applyFont="1" applyBorder="1" applyAlignment="1">
      <alignment horizontal="center"/>
    </xf>
    <xf numFmtId="0" fontId="3" fillId="0" borderId="57" xfId="0" applyFont="1" applyBorder="1" applyAlignment="1">
      <alignment horizontal="center"/>
    </xf>
    <xf numFmtId="0" fontId="13" fillId="0" borderId="0" xfId="1" applyFont="1" applyAlignment="1">
      <alignment horizontal="center"/>
    </xf>
    <xf numFmtId="49" fontId="3" fillId="0" borderId="45" xfId="1" applyNumberFormat="1" applyFont="1" applyBorder="1" applyAlignment="1">
      <alignment horizontal="center"/>
    </xf>
    <xf numFmtId="0" fontId="3" fillId="0" borderId="48" xfId="1" applyFont="1" applyBorder="1" applyAlignment="1">
      <alignment horizontal="center" shrinkToFit="1"/>
    </xf>
    <xf numFmtId="0" fontId="3" fillId="0" borderId="47" xfId="1" applyFont="1" applyBorder="1" applyAlignment="1">
      <alignment horizontal="center" shrinkToFit="1"/>
    </xf>
    <xf numFmtId="0" fontId="3" fillId="0" borderId="49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J29" sqref="J29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>
        <f>Rekapitulace!F1</f>
        <v>0</v>
      </c>
      <c r="D2" s="5">
        <f>Rekapitulace!G2</f>
        <v>0</v>
      </c>
      <c r="E2" s="4"/>
      <c r="G2" s="6" t="s">
        <v>2</v>
      </c>
    </row>
    <row r="3" spans="1:57" ht="3" hidden="1" customHeight="1">
      <c r="A3" s="7"/>
      <c r="B3" s="8"/>
      <c r="C3" s="9"/>
      <c r="D3" s="9"/>
      <c r="E3" s="8"/>
      <c r="G3" s="10"/>
    </row>
    <row r="4" spans="1:57" ht="12" customHeight="1">
      <c r="A4" s="11" t="s">
        <v>7</v>
      </c>
      <c r="B4" s="8"/>
      <c r="C4" s="9" t="s">
        <v>110</v>
      </c>
      <c r="E4" s="9"/>
      <c r="G4" s="10"/>
    </row>
    <row r="5" spans="1:57" ht="12.95" customHeight="1">
      <c r="A5" s="12"/>
      <c r="B5" s="8"/>
      <c r="C5" s="9" t="s">
        <v>112</v>
      </c>
      <c r="E5" s="169"/>
      <c r="G5" s="10" t="s">
        <v>4</v>
      </c>
    </row>
    <row r="6" spans="1:57" ht="12.95" customHeight="1">
      <c r="A6" s="11" t="s">
        <v>3</v>
      </c>
      <c r="B6" s="13"/>
      <c r="C6" s="14" t="s">
        <v>113</v>
      </c>
      <c r="D6" s="15"/>
      <c r="E6" s="21"/>
      <c r="G6" s="10" t="s">
        <v>6</v>
      </c>
      <c r="O6" s="17"/>
    </row>
    <row r="7" spans="1:57" ht="12.95" customHeight="1">
      <c r="A7" s="18"/>
      <c r="B7" s="8"/>
      <c r="C7" s="9"/>
      <c r="D7" s="9"/>
      <c r="G7" s="16" t="s">
        <v>8</v>
      </c>
    </row>
    <row r="8" spans="1:57">
      <c r="A8" s="23" t="s">
        <v>10</v>
      </c>
      <c r="B8" s="19"/>
      <c r="C8" s="20"/>
      <c r="D8" s="21"/>
      <c r="E8" s="21"/>
      <c r="G8" s="22" t="s">
        <v>9</v>
      </c>
      <c r="H8" s="26"/>
      <c r="I8" s="27"/>
    </row>
    <row r="9" spans="1:57">
      <c r="A9" s="23" t="s">
        <v>12</v>
      </c>
      <c r="B9" s="10"/>
      <c r="C9" s="163" t="s">
        <v>111</v>
      </c>
      <c r="D9" s="163"/>
      <c r="E9" s="164"/>
      <c r="F9" s="24" t="s">
        <v>11</v>
      </c>
      <c r="G9" s="25" t="s">
        <v>109</v>
      </c>
      <c r="H9" s="29"/>
    </row>
    <row r="10" spans="1:57">
      <c r="A10" s="23" t="s">
        <v>13</v>
      </c>
      <c r="B10" s="10"/>
      <c r="C10" s="163"/>
      <c r="D10" s="163"/>
      <c r="E10" s="163"/>
      <c r="F10" s="10"/>
      <c r="G10" s="28"/>
      <c r="H10" s="32"/>
    </row>
    <row r="11" spans="1:57" ht="13.5" customHeight="1">
      <c r="A11" s="23" t="s">
        <v>14</v>
      </c>
      <c r="B11" s="10"/>
      <c r="C11" s="163"/>
      <c r="D11" s="163"/>
      <c r="E11" s="163"/>
      <c r="F11" s="30"/>
      <c r="G11" s="31"/>
      <c r="H11" s="29"/>
      <c r="BA11" s="35"/>
      <c r="BB11" s="35"/>
      <c r="BC11" s="35"/>
      <c r="BD11" s="35"/>
      <c r="BE11" s="35"/>
    </row>
    <row r="12" spans="1:57" ht="12.75" customHeight="1">
      <c r="A12" s="36" t="s">
        <v>16</v>
      </c>
      <c r="B12" s="10"/>
      <c r="C12" s="163" t="s">
        <v>111</v>
      </c>
      <c r="D12" s="163"/>
      <c r="E12" s="165"/>
      <c r="F12" s="33" t="s">
        <v>15</v>
      </c>
      <c r="G12" s="34">
        <v>4</v>
      </c>
      <c r="H12" s="29"/>
    </row>
    <row r="13" spans="1:57" ht="28.5" customHeight="1" thickBot="1">
      <c r="A13" s="39" t="s">
        <v>18</v>
      </c>
      <c r="B13" s="8"/>
      <c r="C13" s="165"/>
      <c r="D13" s="165"/>
      <c r="E13" s="40"/>
      <c r="F13" s="37" t="s">
        <v>17</v>
      </c>
      <c r="G13" s="38"/>
      <c r="H13" s="29"/>
    </row>
    <row r="14" spans="1:57" ht="17.25" customHeight="1" thickBot="1">
      <c r="A14" s="41" t="s">
        <v>19</v>
      </c>
      <c r="B14" s="42"/>
      <c r="C14" s="43"/>
      <c r="D14" s="44" t="s">
        <v>20</v>
      </c>
      <c r="E14" s="21"/>
      <c r="F14" s="45"/>
      <c r="G14" s="43"/>
    </row>
    <row r="15" spans="1:57" ht="15.95" customHeight="1">
      <c r="A15" s="46"/>
      <c r="B15" s="47" t="s">
        <v>21</v>
      </c>
      <c r="C15" s="48">
        <f>HSV</f>
        <v>0</v>
      </c>
      <c r="D15" s="49" t="str">
        <f>Rekapitulace!A14</f>
        <v>Ztížené výrobní podmínky</v>
      </c>
      <c r="E15" s="51"/>
      <c r="F15" s="50"/>
      <c r="G15" s="48">
        <f>Rekapitulace!I14</f>
        <v>0</v>
      </c>
    </row>
    <row r="16" spans="1:57" ht="15.95" customHeight="1">
      <c r="A16" s="46" t="s">
        <v>22</v>
      </c>
      <c r="B16" s="47" t="s">
        <v>23</v>
      </c>
      <c r="C16" s="48">
        <f>PSV</f>
        <v>0</v>
      </c>
      <c r="D16" s="7" t="str">
        <f>Rekapitulace!A15</f>
        <v>Oborová přirážka</v>
      </c>
      <c r="E16" s="51"/>
      <c r="F16" s="52"/>
      <c r="G16" s="48">
        <f>Rekapitulace!I15</f>
        <v>0</v>
      </c>
    </row>
    <row r="17" spans="1:7" ht="15.95" customHeight="1">
      <c r="A17" s="46" t="s">
        <v>24</v>
      </c>
      <c r="B17" s="47" t="s">
        <v>25</v>
      </c>
      <c r="C17" s="48">
        <f>Mont</f>
        <v>0</v>
      </c>
      <c r="D17" s="7" t="str">
        <f>Rekapitulace!A16</f>
        <v>Přesun stavebních kapacit</v>
      </c>
      <c r="E17" s="51"/>
      <c r="F17" s="52"/>
      <c r="G17" s="48">
        <f>Rekapitulace!I16</f>
        <v>0</v>
      </c>
    </row>
    <row r="18" spans="1:7" ht="15.95" customHeight="1">
      <c r="A18" s="53" t="s">
        <v>26</v>
      </c>
      <c r="B18" s="54" t="s">
        <v>27</v>
      </c>
      <c r="C18" s="48">
        <f>Dodavka</f>
        <v>0</v>
      </c>
      <c r="D18" s="7" t="str">
        <f>Rekapitulace!A17</f>
        <v>Mimostaveništní doprava</v>
      </c>
      <c r="E18" s="51"/>
      <c r="F18" s="52"/>
      <c r="G18" s="48">
        <f>Rekapitulace!I17</f>
        <v>0</v>
      </c>
    </row>
    <row r="19" spans="1:7" ht="15.95" customHeight="1">
      <c r="A19" s="55" t="s">
        <v>28</v>
      </c>
      <c r="B19" s="47"/>
      <c r="C19" s="48">
        <f>SUM(C15:C18)</f>
        <v>0</v>
      </c>
      <c r="D19" s="7" t="str">
        <f>Rekapitulace!A18</f>
        <v>Zařízení staveniště</v>
      </c>
      <c r="E19" s="51"/>
      <c r="F19" s="52"/>
      <c r="G19" s="48">
        <f>Rekapitulace!I18</f>
        <v>0</v>
      </c>
    </row>
    <row r="20" spans="1:7" ht="15.95" customHeight="1">
      <c r="A20" s="55"/>
      <c r="B20" s="47"/>
      <c r="C20" s="48"/>
      <c r="D20" s="7" t="str">
        <f>Rekapitulace!A19</f>
        <v>Provoz investora</v>
      </c>
      <c r="E20" s="51"/>
      <c r="F20" s="52"/>
      <c r="G20" s="48">
        <f>Rekapitulace!I19</f>
        <v>0</v>
      </c>
    </row>
    <row r="21" spans="1:7" ht="15.95" customHeight="1">
      <c r="A21" s="55" t="s">
        <v>29</v>
      </c>
      <c r="B21" s="47"/>
      <c r="C21" s="48">
        <f>HZS</f>
        <v>0</v>
      </c>
      <c r="D21" s="7" t="str">
        <f>Rekapitulace!A20</f>
        <v>Kompletační činnost (IČD)</v>
      </c>
      <c r="E21" s="51"/>
      <c r="F21" s="52"/>
      <c r="G21" s="48">
        <f>Rekapitulace!I20</f>
        <v>0</v>
      </c>
    </row>
    <row r="22" spans="1:7" ht="15.95" customHeight="1" thickBot="1">
      <c r="A22" s="56" t="s">
        <v>30</v>
      </c>
      <c r="B22" s="57"/>
      <c r="C22" s="48">
        <f>C19+C21</f>
        <v>0</v>
      </c>
      <c r="D22" s="7" t="s">
        <v>31</v>
      </c>
      <c r="E22" s="60"/>
      <c r="F22" s="52"/>
      <c r="G22" s="48">
        <f>G23-SUM(G15:G21)</f>
        <v>0</v>
      </c>
    </row>
    <row r="23" spans="1:7" ht="15.95" customHeight="1" thickBot="1">
      <c r="A23" s="166" t="s">
        <v>32</v>
      </c>
      <c r="B23" s="167"/>
      <c r="C23" s="58">
        <f>C22+G23</f>
        <v>0</v>
      </c>
      <c r="D23" s="59" t="s">
        <v>33</v>
      </c>
      <c r="E23" s="174"/>
      <c r="F23" s="61"/>
      <c r="G23" s="48">
        <f>VRN</f>
        <v>0</v>
      </c>
    </row>
    <row r="24" spans="1:7">
      <c r="A24" s="62" t="s">
        <v>34</v>
      </c>
      <c r="B24" s="63"/>
      <c r="C24" s="64"/>
      <c r="D24" s="63" t="s">
        <v>35</v>
      </c>
      <c r="E24" s="63"/>
      <c r="F24" s="65" t="s">
        <v>36</v>
      </c>
      <c r="G24" s="66"/>
    </row>
    <row r="25" spans="1:7">
      <c r="A25" s="56" t="s">
        <v>37</v>
      </c>
      <c r="B25" s="57"/>
      <c r="C25" s="67"/>
      <c r="D25" s="57" t="s">
        <v>37</v>
      </c>
      <c r="E25" s="68"/>
      <c r="F25" s="69" t="s">
        <v>37</v>
      </c>
      <c r="G25" s="70"/>
    </row>
    <row r="26" spans="1:7" ht="37.5" customHeight="1">
      <c r="A26" s="56" t="s">
        <v>38</v>
      </c>
      <c r="B26" s="71"/>
      <c r="C26" s="67"/>
      <c r="D26" s="57" t="s">
        <v>38</v>
      </c>
      <c r="E26" s="68"/>
      <c r="F26" s="69" t="s">
        <v>38</v>
      </c>
      <c r="G26" s="70"/>
    </row>
    <row r="27" spans="1:7">
      <c r="A27" s="56"/>
      <c r="B27" s="72"/>
      <c r="C27" s="67"/>
      <c r="D27" s="57"/>
      <c r="E27" s="68"/>
      <c r="F27" s="69"/>
      <c r="G27" s="70"/>
    </row>
    <row r="28" spans="1:7">
      <c r="A28" s="56" t="s">
        <v>39</v>
      </c>
      <c r="B28" s="57"/>
      <c r="C28" s="67"/>
      <c r="D28" s="69" t="s">
        <v>40</v>
      </c>
      <c r="E28" s="67"/>
      <c r="F28" s="73" t="s">
        <v>40</v>
      </c>
      <c r="G28" s="70"/>
    </row>
    <row r="29" spans="1:7" ht="69" customHeight="1">
      <c r="A29" s="56"/>
      <c r="B29" s="57"/>
      <c r="C29" s="74"/>
      <c r="D29" s="75"/>
      <c r="E29" s="74"/>
      <c r="F29" s="57"/>
      <c r="G29" s="70"/>
    </row>
    <row r="30" spans="1:7">
      <c r="A30" s="76" t="s">
        <v>41</v>
      </c>
      <c r="B30" s="77"/>
      <c r="C30" s="78">
        <v>21</v>
      </c>
      <c r="D30" s="77" t="s">
        <v>42</v>
      </c>
      <c r="E30" s="79"/>
      <c r="F30" s="194">
        <f>C23-F32</f>
        <v>0</v>
      </c>
      <c r="G30" s="195"/>
    </row>
    <row r="31" spans="1:7">
      <c r="A31" s="76" t="s">
        <v>43</v>
      </c>
      <c r="B31" s="77"/>
      <c r="C31" s="78">
        <f>SazbaDPH1</f>
        <v>21</v>
      </c>
      <c r="D31" s="77" t="s">
        <v>44</v>
      </c>
      <c r="E31" s="79"/>
      <c r="F31" s="194">
        <f>ROUND(PRODUCT(F30,C31/100),0)</f>
        <v>0</v>
      </c>
      <c r="G31" s="195"/>
    </row>
    <row r="32" spans="1:7">
      <c r="A32" s="76" t="s">
        <v>41</v>
      </c>
      <c r="B32" s="77"/>
      <c r="C32" s="78">
        <v>0</v>
      </c>
      <c r="D32" s="77" t="s">
        <v>44</v>
      </c>
      <c r="E32" s="79"/>
      <c r="F32" s="194">
        <v>0</v>
      </c>
      <c r="G32" s="195"/>
    </row>
    <row r="33" spans="1:8">
      <c r="A33" s="76" t="s">
        <v>43</v>
      </c>
      <c r="B33" s="80"/>
      <c r="C33" s="81">
        <f>SazbaDPH2</f>
        <v>0</v>
      </c>
      <c r="D33" s="77" t="s">
        <v>44</v>
      </c>
      <c r="E33" s="52"/>
      <c r="F33" s="194">
        <f>ROUND(PRODUCT(F32,C33/100),0)</f>
        <v>0</v>
      </c>
      <c r="G33" s="195"/>
    </row>
    <row r="34" spans="1:8" s="85" customFormat="1" ht="19.5" customHeight="1" thickBot="1">
      <c r="A34" s="82" t="s">
        <v>45</v>
      </c>
      <c r="B34" s="83"/>
      <c r="C34" s="83"/>
      <c r="D34" s="83"/>
      <c r="E34" s="84"/>
      <c r="F34" s="196">
        <f>ROUND(SUM(F30:F33),0)</f>
        <v>0</v>
      </c>
      <c r="G34" s="197"/>
    </row>
    <row r="36" spans="1:8">
      <c r="A36" s="86" t="s">
        <v>46</v>
      </c>
      <c r="B36" s="86"/>
      <c r="C36" s="86"/>
      <c r="D36" s="86"/>
      <c r="E36" s="86"/>
      <c r="F36" s="86"/>
      <c r="G36" s="86"/>
      <c r="H36" t="s">
        <v>5</v>
      </c>
    </row>
    <row r="37" spans="1:8" ht="14.25" customHeight="1">
      <c r="A37" s="86"/>
      <c r="B37" s="162"/>
      <c r="C37" s="162"/>
      <c r="D37" s="162"/>
      <c r="E37" s="162"/>
      <c r="F37" s="162"/>
      <c r="G37" s="162"/>
      <c r="H37" t="s">
        <v>5</v>
      </c>
    </row>
    <row r="38" spans="1:8" ht="12.75" customHeight="1">
      <c r="A38" s="87"/>
      <c r="B38" s="162"/>
      <c r="C38" s="162"/>
      <c r="D38" s="162"/>
      <c r="E38" s="162"/>
      <c r="F38" s="162"/>
      <c r="G38" s="162"/>
      <c r="H38" t="s">
        <v>5</v>
      </c>
    </row>
    <row r="39" spans="1:8">
      <c r="A39" s="87"/>
      <c r="B39" s="162"/>
      <c r="C39" s="162"/>
      <c r="D39" s="162"/>
      <c r="E39" s="162"/>
      <c r="F39" s="162"/>
      <c r="G39" s="162"/>
      <c r="H39" t="s">
        <v>5</v>
      </c>
    </row>
    <row r="40" spans="1:8">
      <c r="A40" s="87"/>
      <c r="B40" s="162"/>
      <c r="C40" s="162"/>
      <c r="D40" s="162"/>
      <c r="E40" s="162"/>
      <c r="F40" s="162"/>
      <c r="G40" s="162"/>
      <c r="H40" t="s">
        <v>5</v>
      </c>
    </row>
    <row r="41" spans="1:8">
      <c r="A41" s="87"/>
      <c r="B41" s="162"/>
      <c r="C41" s="162"/>
      <c r="D41" s="162"/>
      <c r="E41" s="162"/>
      <c r="F41" s="162"/>
      <c r="G41" s="162"/>
      <c r="H41" t="s">
        <v>5</v>
      </c>
    </row>
    <row r="42" spans="1:8">
      <c r="A42" s="87"/>
      <c r="B42" s="162"/>
      <c r="C42" s="162"/>
      <c r="D42" s="162"/>
      <c r="E42" s="162"/>
      <c r="F42" s="162"/>
      <c r="G42" s="162"/>
      <c r="H42" t="s">
        <v>5</v>
      </c>
    </row>
    <row r="43" spans="1:8">
      <c r="A43" s="87"/>
      <c r="B43" s="162"/>
      <c r="C43" s="162"/>
      <c r="D43" s="162"/>
      <c r="E43" s="162"/>
      <c r="F43" s="162"/>
      <c r="G43" s="162"/>
      <c r="H43" t="s">
        <v>5</v>
      </c>
    </row>
    <row r="44" spans="1:8">
      <c r="A44" s="87"/>
      <c r="B44" s="162"/>
      <c r="C44" s="162"/>
      <c r="D44" s="162"/>
      <c r="E44" s="162"/>
      <c r="F44" s="162"/>
      <c r="G44" s="162"/>
      <c r="H44" t="s">
        <v>5</v>
      </c>
    </row>
    <row r="45" spans="1:8" ht="0.75" customHeight="1">
      <c r="A45" s="87"/>
      <c r="B45" s="162"/>
      <c r="C45" s="162"/>
      <c r="D45" s="162"/>
      <c r="E45" s="162"/>
      <c r="F45" s="162"/>
      <c r="G45" s="162"/>
      <c r="H45" t="s">
        <v>5</v>
      </c>
    </row>
    <row r="46" spans="1:8">
      <c r="B46" s="168"/>
      <c r="C46" s="168"/>
      <c r="D46" s="168"/>
      <c r="E46" s="168"/>
      <c r="F46" s="168"/>
      <c r="G46" s="168"/>
    </row>
    <row r="47" spans="1:8">
      <c r="B47" s="168"/>
      <c r="C47" s="168"/>
      <c r="D47" s="168"/>
      <c r="E47" s="168"/>
      <c r="F47" s="168"/>
      <c r="G47" s="168"/>
    </row>
    <row r="48" spans="1:8">
      <c r="B48" s="168"/>
      <c r="C48" s="168"/>
      <c r="D48" s="168"/>
      <c r="E48" s="168"/>
      <c r="F48" s="168"/>
      <c r="G48" s="168"/>
    </row>
    <row r="49" spans="2:7">
      <c r="B49" s="168"/>
      <c r="C49" s="168"/>
      <c r="D49" s="168"/>
      <c r="E49" s="168"/>
      <c r="F49" s="168"/>
      <c r="G49" s="168"/>
    </row>
    <row r="50" spans="2:7">
      <c r="B50" s="168"/>
      <c r="C50" s="168"/>
      <c r="D50" s="168"/>
      <c r="E50" s="168"/>
      <c r="F50" s="168"/>
      <c r="G50" s="168"/>
    </row>
    <row r="51" spans="2:7">
      <c r="B51" s="168"/>
      <c r="C51" s="168"/>
      <c r="D51" s="168"/>
      <c r="E51" s="168"/>
      <c r="F51" s="168"/>
      <c r="G51" s="168"/>
    </row>
    <row r="52" spans="2:7">
      <c r="B52" s="168"/>
      <c r="C52" s="168"/>
      <c r="D52" s="168"/>
      <c r="E52" s="168"/>
      <c r="F52" s="168"/>
      <c r="G52" s="168"/>
    </row>
    <row r="53" spans="2:7">
      <c r="B53" s="168"/>
      <c r="C53" s="168"/>
      <c r="D53" s="168"/>
      <c r="E53" s="168"/>
      <c r="F53" s="168"/>
      <c r="G53" s="168"/>
    </row>
    <row r="54" spans="2:7">
      <c r="B54" s="168"/>
      <c r="C54" s="168"/>
      <c r="D54" s="168"/>
      <c r="E54" s="168"/>
      <c r="F54" s="168"/>
      <c r="G54" s="168"/>
    </row>
    <row r="55" spans="2:7">
      <c r="B55" s="168"/>
      <c r="C55" s="168"/>
      <c r="D55" s="168"/>
      <c r="E55" s="168"/>
      <c r="F55" s="168"/>
      <c r="G55" s="168"/>
    </row>
  </sheetData>
  <mergeCells count="5"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3"/>
  <sheetViews>
    <sheetView workbookViewId="0">
      <selection activeCell="E14" sqref="E14:I22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05" t="s">
        <v>47</v>
      </c>
      <c r="B1" s="206"/>
      <c r="C1" s="170" t="s">
        <v>114</v>
      </c>
      <c r="D1" s="170"/>
      <c r="E1" s="170"/>
      <c r="F1" s="170"/>
      <c r="G1" s="171" t="s">
        <v>48</v>
      </c>
      <c r="H1" s="172"/>
      <c r="I1" s="173"/>
    </row>
    <row r="2" spans="1:57" ht="13.5" thickBot="1">
      <c r="A2" s="198" t="s">
        <v>49</v>
      </c>
      <c r="B2" s="199"/>
      <c r="C2" s="88" t="str">
        <f>CONCATENATE(cisloobjektu," ",nazevobjektu)</f>
        <v xml:space="preserve"> ZTI-ODVOD KONDENZÁTU</v>
      </c>
      <c r="D2" s="89"/>
      <c r="E2" s="90"/>
      <c r="F2" s="89"/>
      <c r="G2" s="200"/>
      <c r="H2" s="201"/>
      <c r="I2" s="202"/>
    </row>
    <row r="3" spans="1:57" ht="13.5" thickTop="1">
      <c r="A3" s="68"/>
      <c r="B3" s="68"/>
      <c r="C3" s="68"/>
      <c r="D3" s="68"/>
      <c r="E3" s="68"/>
      <c r="F3" s="57"/>
      <c r="G3" s="68"/>
      <c r="H3" s="68"/>
      <c r="I3" s="68"/>
    </row>
    <row r="4" spans="1:57" ht="19.5" customHeight="1">
      <c r="A4" s="91" t="s">
        <v>50</v>
      </c>
      <c r="B4" s="92"/>
      <c r="C4" s="92"/>
      <c r="D4" s="92"/>
      <c r="E4" s="93"/>
      <c r="F4" s="92"/>
      <c r="G4" s="92"/>
      <c r="H4" s="92"/>
      <c r="I4" s="92"/>
    </row>
    <row r="5" spans="1:57" ht="13.5" thickBot="1">
      <c r="A5" s="68"/>
      <c r="B5" s="68"/>
      <c r="C5" s="68"/>
      <c r="D5" s="68"/>
      <c r="E5" s="68"/>
      <c r="F5" s="68"/>
      <c r="G5" s="68"/>
      <c r="H5" s="68"/>
      <c r="I5" s="68"/>
    </row>
    <row r="6" spans="1:57" s="29" customFormat="1" ht="13.5" thickBot="1">
      <c r="A6" s="94"/>
      <c r="B6" s="95" t="s">
        <v>51</v>
      </c>
      <c r="C6" s="95"/>
      <c r="D6" s="96"/>
      <c r="E6" s="97" t="s">
        <v>52</v>
      </c>
      <c r="F6" s="98" t="s">
        <v>53</v>
      </c>
      <c r="G6" s="98" t="s">
        <v>54</v>
      </c>
      <c r="H6" s="98" t="s">
        <v>55</v>
      </c>
      <c r="I6" s="99" t="s">
        <v>29</v>
      </c>
    </row>
    <row r="7" spans="1:57" s="29" customFormat="1">
      <c r="A7" s="161" t="str">
        <f>Položky!B7</f>
        <v>721</v>
      </c>
      <c r="B7" s="100" t="str">
        <f>Položky!C7</f>
        <v>Vnitřní kanalizace</v>
      </c>
      <c r="C7" s="57"/>
      <c r="D7" s="101"/>
      <c r="E7" s="181">
        <f>Položky!BA16</f>
        <v>0</v>
      </c>
      <c r="F7" s="182">
        <f>Položky!BB16</f>
        <v>0</v>
      </c>
      <c r="G7" s="182">
        <f>Položky!BC16</f>
        <v>0</v>
      </c>
      <c r="H7" s="182">
        <f>Položky!BD16</f>
        <v>0</v>
      </c>
      <c r="I7" s="183">
        <f>Položky!BE16</f>
        <v>0</v>
      </c>
    </row>
    <row r="8" spans="1:57" s="29" customFormat="1" ht="13.5" thickBot="1">
      <c r="A8" s="161" t="str">
        <f>Položky!B17</f>
        <v>725</v>
      </c>
      <c r="B8" s="100" t="str">
        <f>Položky!C17</f>
        <v>Zařizovací předměty</v>
      </c>
      <c r="C8" s="57"/>
      <c r="D8" s="101"/>
      <c r="E8" s="181">
        <f>Položky!BA21</f>
        <v>0</v>
      </c>
      <c r="F8" s="182">
        <f>Položky!BB21</f>
        <v>0</v>
      </c>
      <c r="G8" s="182">
        <f>Položky!BC21</f>
        <v>0</v>
      </c>
      <c r="H8" s="182">
        <f>Položky!BD21</f>
        <v>0</v>
      </c>
      <c r="I8" s="183">
        <f>Položky!BE21</f>
        <v>0</v>
      </c>
    </row>
    <row r="9" spans="1:57" s="105" customFormat="1" ht="13.5" thickBot="1">
      <c r="A9" s="102"/>
      <c r="B9" s="103" t="s">
        <v>56</v>
      </c>
      <c r="C9" s="103"/>
      <c r="D9" s="104"/>
      <c r="E9" s="184">
        <f>SUM(E7:E8)</f>
        <v>0</v>
      </c>
      <c r="F9" s="185">
        <f>SUM(F7:F8)</f>
        <v>0</v>
      </c>
      <c r="G9" s="185">
        <f>SUM(G7:G8)</f>
        <v>0</v>
      </c>
      <c r="H9" s="185">
        <f>SUM(H7:H8)</f>
        <v>0</v>
      </c>
      <c r="I9" s="186">
        <f>SUM(I7:I8)</f>
        <v>0</v>
      </c>
    </row>
    <row r="10" spans="1:57">
      <c r="A10" s="57"/>
      <c r="B10" s="57"/>
      <c r="C10" s="57"/>
      <c r="D10" s="57"/>
      <c r="E10" s="57"/>
      <c r="F10" s="57"/>
      <c r="G10" s="57"/>
      <c r="H10" s="57"/>
      <c r="I10" s="57"/>
    </row>
    <row r="11" spans="1:57" ht="19.5" customHeight="1">
      <c r="A11" s="92" t="s">
        <v>57</v>
      </c>
      <c r="B11" s="92"/>
      <c r="C11" s="92"/>
      <c r="D11" s="92"/>
      <c r="E11" s="92"/>
      <c r="F11" s="92"/>
      <c r="G11" s="106"/>
      <c r="H11" s="92"/>
      <c r="I11" s="92"/>
      <c r="BA11" s="35"/>
      <c r="BB11" s="35"/>
      <c r="BC11" s="35"/>
      <c r="BD11" s="35"/>
      <c r="BE11" s="35"/>
    </row>
    <row r="12" spans="1:57" ht="13.5" thickBot="1">
      <c r="A12" s="68"/>
      <c r="B12" s="68"/>
      <c r="C12" s="68"/>
      <c r="D12" s="68"/>
      <c r="E12" s="68"/>
      <c r="F12" s="68"/>
      <c r="G12" s="68"/>
      <c r="H12" s="68"/>
      <c r="I12" s="68"/>
    </row>
    <row r="13" spans="1:57">
      <c r="A13" s="62" t="s">
        <v>58</v>
      </c>
      <c r="B13" s="63"/>
      <c r="C13" s="63"/>
      <c r="D13" s="107"/>
      <c r="E13" s="108" t="s">
        <v>59</v>
      </c>
      <c r="F13" s="109" t="s">
        <v>60</v>
      </c>
      <c r="G13" s="110" t="s">
        <v>61</v>
      </c>
      <c r="H13" s="111"/>
      <c r="I13" s="112" t="s">
        <v>59</v>
      </c>
    </row>
    <row r="14" spans="1:57">
      <c r="A14" s="55" t="s">
        <v>100</v>
      </c>
      <c r="B14" s="47"/>
      <c r="C14" s="47"/>
      <c r="D14" s="113"/>
      <c r="E14" s="187">
        <v>0</v>
      </c>
      <c r="F14" s="188">
        <v>0</v>
      </c>
      <c r="G14" s="189">
        <f t="shared" ref="G14:G21" si="0">CHOOSE(BA14+1,HSV+PSV,HSV+PSV+Mont,HSV+PSV+Dodavka+Mont,HSV,PSV,Mont,Dodavka,Mont+Dodavka,0)</f>
        <v>0</v>
      </c>
      <c r="H14" s="190"/>
      <c r="I14" s="191">
        <f t="shared" ref="I14:I21" si="1">E14+F14*G14/100</f>
        <v>0</v>
      </c>
      <c r="BA14">
        <v>0</v>
      </c>
    </row>
    <row r="15" spans="1:57">
      <c r="A15" s="55" t="s">
        <v>101</v>
      </c>
      <c r="B15" s="47"/>
      <c r="C15" s="47"/>
      <c r="D15" s="113"/>
      <c r="E15" s="187">
        <v>0</v>
      </c>
      <c r="F15" s="188">
        <v>0</v>
      </c>
      <c r="G15" s="189">
        <f t="shared" si="0"/>
        <v>0</v>
      </c>
      <c r="H15" s="190"/>
      <c r="I15" s="191">
        <f t="shared" si="1"/>
        <v>0</v>
      </c>
      <c r="BA15">
        <v>0</v>
      </c>
    </row>
    <row r="16" spans="1:57">
      <c r="A16" s="55" t="s">
        <v>102</v>
      </c>
      <c r="B16" s="47"/>
      <c r="C16" s="47"/>
      <c r="D16" s="113"/>
      <c r="E16" s="187">
        <v>0</v>
      </c>
      <c r="F16" s="188">
        <v>0</v>
      </c>
      <c r="G16" s="189">
        <f t="shared" si="0"/>
        <v>0</v>
      </c>
      <c r="H16" s="190"/>
      <c r="I16" s="191">
        <f t="shared" si="1"/>
        <v>0</v>
      </c>
      <c r="BA16">
        <v>0</v>
      </c>
    </row>
    <row r="17" spans="1:53">
      <c r="A17" s="55" t="s">
        <v>103</v>
      </c>
      <c r="B17" s="47"/>
      <c r="C17" s="47"/>
      <c r="D17" s="113"/>
      <c r="E17" s="187">
        <v>0</v>
      </c>
      <c r="F17" s="188">
        <v>0</v>
      </c>
      <c r="G17" s="189">
        <f t="shared" si="0"/>
        <v>0</v>
      </c>
      <c r="H17" s="190"/>
      <c r="I17" s="191">
        <f t="shared" si="1"/>
        <v>0</v>
      </c>
      <c r="BA17">
        <v>0</v>
      </c>
    </row>
    <row r="18" spans="1:53">
      <c r="A18" s="55" t="s">
        <v>104</v>
      </c>
      <c r="B18" s="47"/>
      <c r="C18" s="47"/>
      <c r="D18" s="113"/>
      <c r="E18" s="187">
        <v>0</v>
      </c>
      <c r="F18" s="188">
        <v>0</v>
      </c>
      <c r="G18" s="189">
        <f t="shared" si="0"/>
        <v>0</v>
      </c>
      <c r="H18" s="190"/>
      <c r="I18" s="191">
        <f t="shared" si="1"/>
        <v>0</v>
      </c>
      <c r="BA18">
        <v>1</v>
      </c>
    </row>
    <row r="19" spans="1:53">
      <c r="A19" s="55" t="s">
        <v>105</v>
      </c>
      <c r="B19" s="47"/>
      <c r="C19" s="47"/>
      <c r="D19" s="113"/>
      <c r="E19" s="187">
        <v>0</v>
      </c>
      <c r="F19" s="188">
        <v>0</v>
      </c>
      <c r="G19" s="189">
        <f t="shared" si="0"/>
        <v>0</v>
      </c>
      <c r="H19" s="190"/>
      <c r="I19" s="191">
        <f t="shared" si="1"/>
        <v>0</v>
      </c>
      <c r="BA19">
        <v>1</v>
      </c>
    </row>
    <row r="20" spans="1:53">
      <c r="A20" s="55" t="s">
        <v>106</v>
      </c>
      <c r="B20" s="47"/>
      <c r="C20" s="47"/>
      <c r="D20" s="113"/>
      <c r="E20" s="187">
        <v>0</v>
      </c>
      <c r="F20" s="188">
        <v>0</v>
      </c>
      <c r="G20" s="189">
        <f t="shared" si="0"/>
        <v>0</v>
      </c>
      <c r="H20" s="190"/>
      <c r="I20" s="191">
        <f t="shared" si="1"/>
        <v>0</v>
      </c>
      <c r="BA20">
        <v>2</v>
      </c>
    </row>
    <row r="21" spans="1:53">
      <c r="A21" s="55" t="s">
        <v>107</v>
      </c>
      <c r="B21" s="47"/>
      <c r="C21" s="47"/>
      <c r="D21" s="113"/>
      <c r="E21" s="187">
        <v>0</v>
      </c>
      <c r="F21" s="188">
        <v>0</v>
      </c>
      <c r="G21" s="189">
        <f t="shared" si="0"/>
        <v>0</v>
      </c>
      <c r="H21" s="190"/>
      <c r="I21" s="191">
        <f t="shared" si="1"/>
        <v>0</v>
      </c>
      <c r="BA21">
        <v>2</v>
      </c>
    </row>
    <row r="22" spans="1:53" ht="13.5" thickBot="1">
      <c r="A22" s="114"/>
      <c r="B22" s="115" t="s">
        <v>62</v>
      </c>
      <c r="C22" s="116"/>
      <c r="D22" s="117"/>
      <c r="E22" s="192"/>
      <c r="F22" s="193"/>
      <c r="G22" s="193"/>
      <c r="H22" s="203">
        <f>SUM(I14:I21)</f>
        <v>0</v>
      </c>
      <c r="I22" s="204"/>
    </row>
    <row r="24" spans="1:53">
      <c r="B24" s="105"/>
      <c r="F24" s="118"/>
      <c r="G24" s="119"/>
      <c r="H24" s="119"/>
      <c r="I24" s="120"/>
    </row>
    <row r="25" spans="1:53">
      <c r="F25" s="118"/>
      <c r="G25" s="119"/>
      <c r="H25" s="119"/>
      <c r="I25" s="120"/>
    </row>
    <row r="26" spans="1:53">
      <c r="F26" s="118"/>
      <c r="G26" s="119"/>
      <c r="H26" s="119"/>
      <c r="I26" s="120"/>
    </row>
    <row r="27" spans="1:53">
      <c r="F27" s="118"/>
      <c r="G27" s="119"/>
      <c r="H27" s="119"/>
      <c r="I27" s="120"/>
    </row>
    <row r="28" spans="1:53">
      <c r="F28" s="118"/>
      <c r="G28" s="119"/>
      <c r="H28" s="119"/>
      <c r="I28" s="120"/>
    </row>
    <row r="29" spans="1:53">
      <c r="F29" s="118"/>
      <c r="G29" s="119"/>
      <c r="H29" s="119"/>
      <c r="I29" s="120"/>
    </row>
    <row r="30" spans="1:53">
      <c r="F30" s="118"/>
      <c r="G30" s="119"/>
      <c r="H30" s="119"/>
      <c r="I30" s="120"/>
    </row>
    <row r="31" spans="1:53">
      <c r="F31" s="118"/>
      <c r="G31" s="119"/>
      <c r="H31" s="119"/>
      <c r="I31" s="120"/>
    </row>
    <row r="32" spans="1:53">
      <c r="F32" s="118"/>
      <c r="G32" s="119"/>
      <c r="H32" s="119"/>
      <c r="I32" s="120"/>
    </row>
    <row r="33" spans="6:9">
      <c r="F33" s="118"/>
      <c r="G33" s="119"/>
      <c r="H33" s="119"/>
      <c r="I33" s="120"/>
    </row>
    <row r="34" spans="6:9">
      <c r="F34" s="118"/>
      <c r="G34" s="119"/>
      <c r="H34" s="119"/>
      <c r="I34" s="120"/>
    </row>
    <row r="35" spans="6:9">
      <c r="F35" s="118"/>
      <c r="G35" s="119"/>
      <c r="H35" s="119"/>
      <c r="I35" s="120"/>
    </row>
    <row r="36" spans="6:9">
      <c r="F36" s="118"/>
      <c r="G36" s="119"/>
      <c r="H36" s="119"/>
      <c r="I36" s="120"/>
    </row>
    <row r="37" spans="6:9">
      <c r="F37" s="118"/>
      <c r="G37" s="119"/>
      <c r="H37" s="119"/>
      <c r="I37" s="120"/>
    </row>
    <row r="38" spans="6:9">
      <c r="F38" s="118"/>
      <c r="G38" s="119"/>
      <c r="H38" s="119"/>
      <c r="I38" s="120"/>
    </row>
    <row r="39" spans="6:9">
      <c r="F39" s="118"/>
      <c r="G39" s="119"/>
      <c r="H39" s="119"/>
      <c r="I39" s="120"/>
    </row>
    <row r="40" spans="6:9">
      <c r="F40" s="118"/>
      <c r="G40" s="119"/>
      <c r="H40" s="119"/>
      <c r="I40" s="120"/>
    </row>
    <row r="41" spans="6:9">
      <c r="F41" s="118"/>
      <c r="G41" s="119"/>
      <c r="H41" s="119"/>
      <c r="I41" s="120"/>
    </row>
    <row r="42" spans="6:9">
      <c r="F42" s="118"/>
      <c r="G42" s="119"/>
      <c r="H42" s="119"/>
      <c r="I42" s="120"/>
    </row>
    <row r="43" spans="6:9">
      <c r="F43" s="118"/>
      <c r="G43" s="119"/>
      <c r="H43" s="119"/>
      <c r="I43" s="120"/>
    </row>
    <row r="44" spans="6:9">
      <c r="F44" s="118"/>
      <c r="G44" s="119"/>
      <c r="H44" s="119"/>
      <c r="I44" s="120"/>
    </row>
    <row r="45" spans="6:9">
      <c r="F45" s="118"/>
      <c r="G45" s="119"/>
      <c r="H45" s="119"/>
      <c r="I45" s="120"/>
    </row>
    <row r="46" spans="6:9">
      <c r="F46" s="118"/>
      <c r="G46" s="119"/>
      <c r="H46" s="119"/>
      <c r="I46" s="120"/>
    </row>
    <row r="47" spans="6:9">
      <c r="F47" s="118"/>
      <c r="G47" s="119"/>
      <c r="H47" s="119"/>
      <c r="I47" s="120"/>
    </row>
    <row r="48" spans="6:9">
      <c r="F48" s="118"/>
      <c r="G48" s="119"/>
      <c r="H48" s="119"/>
      <c r="I48" s="120"/>
    </row>
    <row r="49" spans="6:9">
      <c r="F49" s="118"/>
      <c r="G49" s="119"/>
      <c r="H49" s="119"/>
      <c r="I49" s="120"/>
    </row>
    <row r="50" spans="6:9">
      <c r="F50" s="118"/>
      <c r="G50" s="119"/>
      <c r="H50" s="119"/>
      <c r="I50" s="120"/>
    </row>
    <row r="51" spans="6:9">
      <c r="F51" s="118"/>
      <c r="G51" s="119"/>
      <c r="H51" s="119"/>
      <c r="I51" s="120"/>
    </row>
    <row r="52" spans="6:9">
      <c r="F52" s="118"/>
      <c r="G52" s="119"/>
      <c r="H52" s="119"/>
      <c r="I52" s="120"/>
    </row>
    <row r="53" spans="6:9">
      <c r="F53" s="118"/>
      <c r="G53" s="119"/>
      <c r="H53" s="119"/>
      <c r="I53" s="120"/>
    </row>
    <row r="54" spans="6:9">
      <c r="F54" s="118"/>
      <c r="G54" s="119"/>
      <c r="H54" s="119"/>
      <c r="I54" s="120"/>
    </row>
    <row r="55" spans="6:9">
      <c r="F55" s="118"/>
      <c r="G55" s="119"/>
      <c r="H55" s="119"/>
      <c r="I55" s="120"/>
    </row>
    <row r="56" spans="6:9">
      <c r="F56" s="118"/>
      <c r="G56" s="119"/>
      <c r="H56" s="119"/>
      <c r="I56" s="120"/>
    </row>
    <row r="57" spans="6:9">
      <c r="F57" s="118"/>
      <c r="G57" s="119"/>
      <c r="H57" s="119"/>
      <c r="I57" s="120"/>
    </row>
    <row r="58" spans="6:9">
      <c r="F58" s="118"/>
      <c r="G58" s="119"/>
      <c r="H58" s="119"/>
      <c r="I58" s="120"/>
    </row>
    <row r="59" spans="6:9">
      <c r="F59" s="118"/>
      <c r="G59" s="119"/>
      <c r="H59" s="119"/>
      <c r="I59" s="120"/>
    </row>
    <row r="60" spans="6:9">
      <c r="F60" s="118"/>
      <c r="G60" s="119"/>
      <c r="H60" s="119"/>
      <c r="I60" s="120"/>
    </row>
    <row r="61" spans="6:9">
      <c r="F61" s="118"/>
      <c r="G61" s="119"/>
      <c r="H61" s="119"/>
      <c r="I61" s="120"/>
    </row>
    <row r="62" spans="6:9">
      <c r="F62" s="118"/>
      <c r="G62" s="119"/>
      <c r="H62" s="119"/>
      <c r="I62" s="120"/>
    </row>
    <row r="63" spans="6:9">
      <c r="F63" s="118"/>
      <c r="G63" s="119"/>
      <c r="H63" s="119"/>
      <c r="I63" s="120"/>
    </row>
    <row r="64" spans="6:9">
      <c r="F64" s="118"/>
      <c r="G64" s="119"/>
      <c r="H64" s="119"/>
      <c r="I64" s="120"/>
    </row>
    <row r="65" spans="6:9">
      <c r="F65" s="118"/>
      <c r="G65" s="119"/>
      <c r="H65" s="119"/>
      <c r="I65" s="120"/>
    </row>
    <row r="66" spans="6:9">
      <c r="F66" s="118"/>
      <c r="G66" s="119"/>
      <c r="H66" s="119"/>
      <c r="I66" s="120"/>
    </row>
    <row r="67" spans="6:9">
      <c r="F67" s="118"/>
      <c r="G67" s="119"/>
      <c r="H67" s="119"/>
      <c r="I67" s="120"/>
    </row>
    <row r="68" spans="6:9">
      <c r="F68" s="118"/>
      <c r="G68" s="119"/>
      <c r="H68" s="119"/>
      <c r="I68" s="120"/>
    </row>
    <row r="69" spans="6:9">
      <c r="F69" s="118"/>
      <c r="G69" s="119"/>
      <c r="H69" s="119"/>
      <c r="I69" s="120"/>
    </row>
    <row r="70" spans="6:9">
      <c r="F70" s="118"/>
      <c r="G70" s="119"/>
      <c r="H70" s="119"/>
      <c r="I70" s="120"/>
    </row>
    <row r="71" spans="6:9">
      <c r="F71" s="118"/>
      <c r="G71" s="119"/>
      <c r="H71" s="119"/>
      <c r="I71" s="120"/>
    </row>
    <row r="72" spans="6:9">
      <c r="F72" s="118"/>
      <c r="G72" s="119"/>
      <c r="H72" s="119"/>
      <c r="I72" s="120"/>
    </row>
    <row r="73" spans="6:9">
      <c r="F73" s="118"/>
      <c r="G73" s="119"/>
      <c r="H73" s="119"/>
      <c r="I73" s="120"/>
    </row>
  </sheetData>
  <mergeCells count="4">
    <mergeCell ref="A2:B2"/>
    <mergeCell ref="G2:I2"/>
    <mergeCell ref="H22:I22"/>
    <mergeCell ref="A1:B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94"/>
  <sheetViews>
    <sheetView showGridLines="0" showZeros="0" zoomScaleNormal="100" workbookViewId="0">
      <selection activeCell="F9" sqref="F9"/>
    </sheetView>
  </sheetViews>
  <sheetFormatPr defaultRowHeight="12.75"/>
  <cols>
    <col min="1" max="1" width="4.42578125" style="121" customWidth="1"/>
    <col min="2" max="2" width="11.5703125" style="121" customWidth="1"/>
    <col min="3" max="3" width="40.42578125" style="121" customWidth="1"/>
    <col min="4" max="4" width="5.5703125" style="121" customWidth="1"/>
    <col min="5" max="5" width="8.5703125" style="155" customWidth="1"/>
    <col min="6" max="6" width="9.85546875" style="121" customWidth="1"/>
    <col min="7" max="7" width="13.85546875" style="121" customWidth="1"/>
    <col min="8" max="11" width="9.140625" style="121"/>
    <col min="12" max="12" width="75.42578125" style="121" customWidth="1"/>
    <col min="13" max="13" width="45.28515625" style="121" customWidth="1"/>
    <col min="14" max="16384" width="9.140625" style="121"/>
  </cols>
  <sheetData>
    <row r="1" spans="1:104" ht="15.75">
      <c r="A1" s="207" t="s">
        <v>63</v>
      </c>
      <c r="B1" s="207"/>
      <c r="C1" s="207"/>
      <c r="D1" s="207"/>
      <c r="E1" s="207"/>
      <c r="F1" s="207"/>
      <c r="G1" s="207"/>
    </row>
    <row r="2" spans="1:104" ht="14.25" customHeight="1" thickBot="1">
      <c r="A2" s="122"/>
      <c r="B2" s="123"/>
      <c r="C2" s="124"/>
      <c r="D2" s="124"/>
      <c r="E2" s="125"/>
      <c r="F2" s="124"/>
      <c r="G2" s="124"/>
    </row>
    <row r="3" spans="1:104" ht="13.5" thickTop="1">
      <c r="A3" s="205" t="s">
        <v>47</v>
      </c>
      <c r="B3" s="206"/>
      <c r="C3" s="170" t="s">
        <v>114</v>
      </c>
      <c r="D3" s="170"/>
      <c r="E3" s="170"/>
      <c r="F3" s="170"/>
      <c r="G3" s="171" t="s">
        <v>48</v>
      </c>
      <c r="H3" s="172"/>
      <c r="I3" s="173"/>
    </row>
    <row r="4" spans="1:104" ht="13.5" thickBot="1">
      <c r="A4" s="208" t="s">
        <v>49</v>
      </c>
      <c r="B4" s="199"/>
      <c r="C4" s="88" t="str">
        <f>CONCATENATE(cisloobjektu," ",nazevobjektu)</f>
        <v xml:space="preserve"> ZTI-ODVOD KONDENZÁTU</v>
      </c>
      <c r="D4" s="89"/>
      <c r="E4" s="209">
        <f>Rekapitulace!G2</f>
        <v>0</v>
      </c>
      <c r="F4" s="210"/>
      <c r="G4" s="211"/>
    </row>
    <row r="5" spans="1:104" ht="13.5" thickTop="1">
      <c r="A5" s="126"/>
      <c r="B5" s="122"/>
      <c r="C5" s="122"/>
      <c r="D5" s="122"/>
      <c r="E5" s="127"/>
      <c r="F5" s="122"/>
      <c r="G5" s="128"/>
    </row>
    <row r="6" spans="1:104">
      <c r="A6" s="129" t="s">
        <v>64</v>
      </c>
      <c r="B6" s="130" t="s">
        <v>65</v>
      </c>
      <c r="C6" s="130" t="s">
        <v>66</v>
      </c>
      <c r="D6" s="130" t="s">
        <v>67</v>
      </c>
      <c r="E6" s="131" t="s">
        <v>68</v>
      </c>
      <c r="F6" s="130" t="s">
        <v>69</v>
      </c>
      <c r="G6" s="132" t="s">
        <v>70</v>
      </c>
    </row>
    <row r="7" spans="1:104">
      <c r="A7" s="133" t="s">
        <v>71</v>
      </c>
      <c r="B7" s="134" t="s">
        <v>73</v>
      </c>
      <c r="C7" s="135" t="s">
        <v>74</v>
      </c>
      <c r="D7" s="136"/>
      <c r="E7" s="137"/>
      <c r="F7" s="137"/>
      <c r="G7" s="138"/>
      <c r="H7" s="139"/>
      <c r="I7" s="139"/>
      <c r="O7" s="140">
        <v>1</v>
      </c>
    </row>
    <row r="8" spans="1:104">
      <c r="A8" s="141">
        <v>1</v>
      </c>
      <c r="B8" s="142" t="s">
        <v>75</v>
      </c>
      <c r="C8" s="143" t="s">
        <v>108</v>
      </c>
      <c r="D8" s="144" t="s">
        <v>76</v>
      </c>
      <c r="E8" s="145">
        <v>4</v>
      </c>
      <c r="F8" s="175">
        <v>0</v>
      </c>
      <c r="G8" s="176">
        <f t="shared" ref="G8:G15" si="0">E8*F8</f>
        <v>0</v>
      </c>
      <c r="O8" s="140">
        <v>2</v>
      </c>
      <c r="AA8" s="121">
        <v>1</v>
      </c>
      <c r="AB8" s="121">
        <v>7</v>
      </c>
      <c r="AC8" s="121">
        <v>7</v>
      </c>
      <c r="AZ8" s="121">
        <v>2</v>
      </c>
      <c r="BA8" s="121">
        <f t="shared" ref="BA8:BA15" si="1">IF(AZ8=1,G8,0)</f>
        <v>0</v>
      </c>
      <c r="BB8" s="121">
        <f t="shared" ref="BB8:BB15" si="2">IF(AZ8=2,G8,0)</f>
        <v>0</v>
      </c>
      <c r="BC8" s="121">
        <f t="shared" ref="BC8:BC15" si="3">IF(AZ8=3,G8,0)</f>
        <v>0</v>
      </c>
      <c r="BD8" s="121">
        <f t="shared" ref="BD8:BD15" si="4">IF(AZ8=4,G8,0)</f>
        <v>0</v>
      </c>
      <c r="BE8" s="121">
        <f t="shared" ref="BE8:BE15" si="5">IF(AZ8=5,G8,0)</f>
        <v>0</v>
      </c>
      <c r="CA8" s="146">
        <v>1</v>
      </c>
      <c r="CB8" s="146">
        <v>7</v>
      </c>
      <c r="CZ8" s="121">
        <v>1.308E-2</v>
      </c>
    </row>
    <row r="9" spans="1:104">
      <c r="A9" s="141">
        <v>2</v>
      </c>
      <c r="B9" s="142" t="s">
        <v>77</v>
      </c>
      <c r="C9" s="143" t="s">
        <v>78</v>
      </c>
      <c r="D9" s="144" t="s">
        <v>79</v>
      </c>
      <c r="E9" s="145">
        <v>40</v>
      </c>
      <c r="F9" s="175"/>
      <c r="G9" s="176">
        <f t="shared" si="0"/>
        <v>0</v>
      </c>
      <c r="O9" s="140">
        <v>2</v>
      </c>
      <c r="AA9" s="121">
        <v>1</v>
      </c>
      <c r="AB9" s="121">
        <v>7</v>
      </c>
      <c r="AC9" s="121">
        <v>7</v>
      </c>
      <c r="AZ9" s="121">
        <v>2</v>
      </c>
      <c r="BA9" s="121">
        <f t="shared" si="1"/>
        <v>0</v>
      </c>
      <c r="BB9" s="121">
        <f t="shared" si="2"/>
        <v>0</v>
      </c>
      <c r="BC9" s="121">
        <f t="shared" si="3"/>
        <v>0</v>
      </c>
      <c r="BD9" s="121">
        <f t="shared" si="4"/>
        <v>0</v>
      </c>
      <c r="BE9" s="121">
        <f t="shared" si="5"/>
        <v>0</v>
      </c>
      <c r="CA9" s="146">
        <v>1</v>
      </c>
      <c r="CB9" s="146">
        <v>7</v>
      </c>
      <c r="CZ9" s="121">
        <v>4.4000000000000002E-4</v>
      </c>
    </row>
    <row r="10" spans="1:104">
      <c r="A10" s="141">
        <v>3</v>
      </c>
      <c r="B10" s="142" t="s">
        <v>80</v>
      </c>
      <c r="C10" s="143" t="s">
        <v>81</v>
      </c>
      <c r="D10" s="144" t="s">
        <v>79</v>
      </c>
      <c r="E10" s="145">
        <v>10</v>
      </c>
      <c r="F10" s="175"/>
      <c r="G10" s="176">
        <f t="shared" si="0"/>
        <v>0</v>
      </c>
      <c r="O10" s="140">
        <v>2</v>
      </c>
      <c r="AA10" s="121">
        <v>1</v>
      </c>
      <c r="AB10" s="121">
        <v>7</v>
      </c>
      <c r="AC10" s="121">
        <v>7</v>
      </c>
      <c r="AZ10" s="121">
        <v>2</v>
      </c>
      <c r="BA10" s="121">
        <f t="shared" si="1"/>
        <v>0</v>
      </c>
      <c r="BB10" s="121">
        <f t="shared" si="2"/>
        <v>0</v>
      </c>
      <c r="BC10" s="121">
        <f t="shared" si="3"/>
        <v>0</v>
      </c>
      <c r="BD10" s="121">
        <f t="shared" si="4"/>
        <v>0</v>
      </c>
      <c r="BE10" s="121">
        <f t="shared" si="5"/>
        <v>0</v>
      </c>
      <c r="CA10" s="146">
        <v>1</v>
      </c>
      <c r="CB10" s="146">
        <v>7</v>
      </c>
      <c r="CZ10" s="121">
        <v>4.6999999999999999E-4</v>
      </c>
    </row>
    <row r="11" spans="1:104">
      <c r="A11" s="141">
        <v>4</v>
      </c>
      <c r="B11" s="142" t="s">
        <v>82</v>
      </c>
      <c r="C11" s="143" t="s">
        <v>83</v>
      </c>
      <c r="D11" s="144" t="s">
        <v>79</v>
      </c>
      <c r="E11" s="145">
        <v>0</v>
      </c>
      <c r="F11" s="175"/>
      <c r="G11" s="176">
        <f t="shared" si="0"/>
        <v>0</v>
      </c>
      <c r="O11" s="140">
        <v>2</v>
      </c>
      <c r="AA11" s="121">
        <v>1</v>
      </c>
      <c r="AB11" s="121">
        <v>7</v>
      </c>
      <c r="AC11" s="121">
        <v>7</v>
      </c>
      <c r="AZ11" s="121">
        <v>2</v>
      </c>
      <c r="BA11" s="121">
        <f t="shared" si="1"/>
        <v>0</v>
      </c>
      <c r="BB11" s="121">
        <f t="shared" si="2"/>
        <v>0</v>
      </c>
      <c r="BC11" s="121">
        <f t="shared" si="3"/>
        <v>0</v>
      </c>
      <c r="BD11" s="121">
        <f t="shared" si="4"/>
        <v>0</v>
      </c>
      <c r="BE11" s="121">
        <f t="shared" si="5"/>
        <v>0</v>
      </c>
      <c r="CA11" s="146">
        <v>1</v>
      </c>
      <c r="CB11" s="146">
        <v>7</v>
      </c>
      <c r="CZ11" s="121">
        <v>1.5200000000000001E-3</v>
      </c>
    </row>
    <row r="12" spans="1:104">
      <c r="A12" s="141">
        <v>5</v>
      </c>
      <c r="B12" s="142" t="s">
        <v>84</v>
      </c>
      <c r="C12" s="143" t="s">
        <v>85</v>
      </c>
      <c r="D12" s="144" t="s">
        <v>76</v>
      </c>
      <c r="E12" s="145">
        <v>10</v>
      </c>
      <c r="F12" s="175"/>
      <c r="G12" s="176">
        <f t="shared" si="0"/>
        <v>0</v>
      </c>
      <c r="O12" s="140">
        <v>2</v>
      </c>
      <c r="AA12" s="121">
        <v>1</v>
      </c>
      <c r="AB12" s="121">
        <v>7</v>
      </c>
      <c r="AC12" s="121">
        <v>7</v>
      </c>
      <c r="AZ12" s="121">
        <v>2</v>
      </c>
      <c r="BA12" s="121">
        <f t="shared" si="1"/>
        <v>0</v>
      </c>
      <c r="BB12" s="121">
        <f t="shared" si="2"/>
        <v>0</v>
      </c>
      <c r="BC12" s="121">
        <f t="shared" si="3"/>
        <v>0</v>
      </c>
      <c r="BD12" s="121">
        <f t="shared" si="4"/>
        <v>0</v>
      </c>
      <c r="BE12" s="121">
        <f t="shared" si="5"/>
        <v>0</v>
      </c>
      <c r="CA12" s="146">
        <v>1</v>
      </c>
      <c r="CB12" s="146">
        <v>7</v>
      </c>
      <c r="CZ12" s="121">
        <v>0</v>
      </c>
    </row>
    <row r="13" spans="1:104" ht="22.5">
      <c r="A13" s="141">
        <v>6</v>
      </c>
      <c r="B13" s="142" t="s">
        <v>86</v>
      </c>
      <c r="C13" s="143" t="s">
        <v>87</v>
      </c>
      <c r="D13" s="144" t="s">
        <v>76</v>
      </c>
      <c r="E13" s="145">
        <v>4</v>
      </c>
      <c r="F13" s="175"/>
      <c r="G13" s="176">
        <f t="shared" si="0"/>
        <v>0</v>
      </c>
      <c r="O13" s="140">
        <v>2</v>
      </c>
      <c r="AA13" s="121">
        <v>1</v>
      </c>
      <c r="AB13" s="121">
        <v>7</v>
      </c>
      <c r="AC13" s="121">
        <v>7</v>
      </c>
      <c r="AZ13" s="121">
        <v>2</v>
      </c>
      <c r="BA13" s="121">
        <f t="shared" si="1"/>
        <v>0</v>
      </c>
      <c r="BB13" s="121">
        <f t="shared" si="2"/>
        <v>0</v>
      </c>
      <c r="BC13" s="121">
        <f t="shared" si="3"/>
        <v>0</v>
      </c>
      <c r="BD13" s="121">
        <f t="shared" si="4"/>
        <v>0</v>
      </c>
      <c r="BE13" s="121">
        <f t="shared" si="5"/>
        <v>0</v>
      </c>
      <c r="CA13" s="146">
        <v>1</v>
      </c>
      <c r="CB13" s="146">
        <v>7</v>
      </c>
      <c r="CZ13" s="121">
        <v>5.0000000000000001E-4</v>
      </c>
    </row>
    <row r="14" spans="1:104">
      <c r="A14" s="141">
        <v>7</v>
      </c>
      <c r="B14" s="142" t="s">
        <v>88</v>
      </c>
      <c r="C14" s="143" t="s">
        <v>89</v>
      </c>
      <c r="D14" s="144" t="s">
        <v>79</v>
      </c>
      <c r="E14" s="145">
        <v>50</v>
      </c>
      <c r="F14" s="175"/>
      <c r="G14" s="176">
        <f t="shared" si="0"/>
        <v>0</v>
      </c>
      <c r="O14" s="140">
        <v>2</v>
      </c>
      <c r="AA14" s="121">
        <v>1</v>
      </c>
      <c r="AB14" s="121">
        <v>7</v>
      </c>
      <c r="AC14" s="121">
        <v>7</v>
      </c>
      <c r="AZ14" s="121">
        <v>2</v>
      </c>
      <c r="BA14" s="121">
        <f t="shared" si="1"/>
        <v>0</v>
      </c>
      <c r="BB14" s="121">
        <f t="shared" si="2"/>
        <v>0</v>
      </c>
      <c r="BC14" s="121">
        <f t="shared" si="3"/>
        <v>0</v>
      </c>
      <c r="BD14" s="121">
        <f t="shared" si="4"/>
        <v>0</v>
      </c>
      <c r="BE14" s="121">
        <f t="shared" si="5"/>
        <v>0</v>
      </c>
      <c r="CA14" s="146">
        <v>1</v>
      </c>
      <c r="CB14" s="146">
        <v>7</v>
      </c>
      <c r="CZ14" s="121">
        <v>0</v>
      </c>
    </row>
    <row r="15" spans="1:104">
      <c r="A15" s="141">
        <v>8</v>
      </c>
      <c r="B15" s="142" t="s">
        <v>90</v>
      </c>
      <c r="C15" s="143" t="s">
        <v>91</v>
      </c>
      <c r="D15" s="144" t="s">
        <v>60</v>
      </c>
      <c r="E15" s="145">
        <v>164.31</v>
      </c>
      <c r="F15" s="175"/>
      <c r="G15" s="176">
        <f t="shared" si="0"/>
        <v>0</v>
      </c>
      <c r="O15" s="140">
        <v>2</v>
      </c>
      <c r="AA15" s="121">
        <v>7</v>
      </c>
      <c r="AB15" s="121">
        <v>1002</v>
      </c>
      <c r="AC15" s="121">
        <v>5</v>
      </c>
      <c r="AZ15" s="121">
        <v>2</v>
      </c>
      <c r="BA15" s="121">
        <f t="shared" si="1"/>
        <v>0</v>
      </c>
      <c r="BB15" s="121">
        <f t="shared" si="2"/>
        <v>0</v>
      </c>
      <c r="BC15" s="121">
        <f t="shared" si="3"/>
        <v>0</v>
      </c>
      <c r="BD15" s="121">
        <f t="shared" si="4"/>
        <v>0</v>
      </c>
      <c r="BE15" s="121">
        <f t="shared" si="5"/>
        <v>0</v>
      </c>
      <c r="CA15" s="146">
        <v>7</v>
      </c>
      <c r="CB15" s="146">
        <v>1002</v>
      </c>
      <c r="CZ15" s="121">
        <v>0</v>
      </c>
    </row>
    <row r="16" spans="1:104">
      <c r="A16" s="147"/>
      <c r="B16" s="148" t="s">
        <v>72</v>
      </c>
      <c r="C16" s="149" t="str">
        <f>CONCATENATE(B7," ",C7)</f>
        <v>721 Vnitřní kanalizace</v>
      </c>
      <c r="D16" s="150"/>
      <c r="E16" s="151"/>
      <c r="F16" s="177"/>
      <c r="G16" s="178">
        <f>SUM(G7:G15)</f>
        <v>0</v>
      </c>
      <c r="O16" s="140">
        <v>4</v>
      </c>
      <c r="BA16" s="152">
        <f>SUM(BA7:BA15)</f>
        <v>0</v>
      </c>
      <c r="BB16" s="152">
        <f>SUM(BB7:BB15)</f>
        <v>0</v>
      </c>
      <c r="BC16" s="152">
        <f>SUM(BC7:BC15)</f>
        <v>0</v>
      </c>
      <c r="BD16" s="152">
        <f>SUM(BD7:BD15)</f>
        <v>0</v>
      </c>
      <c r="BE16" s="152">
        <f>SUM(BE7:BE15)</f>
        <v>0</v>
      </c>
    </row>
    <row r="17" spans="1:104">
      <c r="A17" s="133" t="s">
        <v>71</v>
      </c>
      <c r="B17" s="134" t="s">
        <v>92</v>
      </c>
      <c r="C17" s="135" t="s">
        <v>93</v>
      </c>
      <c r="D17" s="136"/>
      <c r="E17" s="137"/>
      <c r="F17" s="179"/>
      <c r="G17" s="180"/>
      <c r="H17" s="139"/>
      <c r="I17" s="139"/>
      <c r="O17" s="140">
        <v>1</v>
      </c>
    </row>
    <row r="18" spans="1:104">
      <c r="A18" s="141">
        <v>9</v>
      </c>
      <c r="B18" s="142" t="s">
        <v>94</v>
      </c>
      <c r="C18" s="143" t="s">
        <v>95</v>
      </c>
      <c r="D18" s="144" t="s">
        <v>76</v>
      </c>
      <c r="E18" s="145">
        <v>4</v>
      </c>
      <c r="F18" s="175"/>
      <c r="G18" s="176">
        <f>E18*F18</f>
        <v>0</v>
      </c>
      <c r="O18" s="140">
        <v>2</v>
      </c>
      <c r="AA18" s="121">
        <v>1</v>
      </c>
      <c r="AB18" s="121">
        <v>7</v>
      </c>
      <c r="AC18" s="121">
        <v>7</v>
      </c>
      <c r="AZ18" s="121">
        <v>2</v>
      </c>
      <c r="BA18" s="121">
        <f>IF(AZ18=1,G18,0)</f>
        <v>0</v>
      </c>
      <c r="BB18" s="121">
        <f>IF(AZ18=2,G18,0)</f>
        <v>0</v>
      </c>
      <c r="BC18" s="121">
        <f>IF(AZ18=3,G18,0)</f>
        <v>0</v>
      </c>
      <c r="BD18" s="121">
        <f>IF(AZ18=4,G18,0)</f>
        <v>0</v>
      </c>
      <c r="BE18" s="121">
        <f>IF(AZ18=5,G18,0)</f>
        <v>0</v>
      </c>
      <c r="CA18" s="146">
        <v>1</v>
      </c>
      <c r="CB18" s="146">
        <v>7</v>
      </c>
      <c r="CZ18" s="121">
        <v>0</v>
      </c>
    </row>
    <row r="19" spans="1:104" ht="22.5">
      <c r="A19" s="141">
        <v>10</v>
      </c>
      <c r="B19" s="142" t="s">
        <v>96</v>
      </c>
      <c r="C19" s="143" t="s">
        <v>97</v>
      </c>
      <c r="D19" s="144" t="s">
        <v>76</v>
      </c>
      <c r="E19" s="145">
        <v>4</v>
      </c>
      <c r="F19" s="175"/>
      <c r="G19" s="176">
        <f>E19*F19</f>
        <v>0</v>
      </c>
      <c r="O19" s="140">
        <v>2</v>
      </c>
      <c r="AA19" s="121">
        <v>3</v>
      </c>
      <c r="AB19" s="121">
        <v>7</v>
      </c>
      <c r="AC19" s="121">
        <v>55347623</v>
      </c>
      <c r="AZ19" s="121">
        <v>2</v>
      </c>
      <c r="BA19" s="121">
        <f>IF(AZ19=1,G19,0)</f>
        <v>0</v>
      </c>
      <c r="BB19" s="121">
        <f>IF(AZ19=2,G19,0)</f>
        <v>0</v>
      </c>
      <c r="BC19" s="121">
        <f>IF(AZ19=3,G19,0)</f>
        <v>0</v>
      </c>
      <c r="BD19" s="121">
        <f>IF(AZ19=4,G19,0)</f>
        <v>0</v>
      </c>
      <c r="BE19" s="121">
        <f>IF(AZ19=5,G19,0)</f>
        <v>0</v>
      </c>
      <c r="CA19" s="146">
        <v>3</v>
      </c>
      <c r="CB19" s="146">
        <v>7</v>
      </c>
      <c r="CZ19" s="121">
        <v>0</v>
      </c>
    </row>
    <row r="20" spans="1:104">
      <c r="A20" s="141">
        <v>11</v>
      </c>
      <c r="B20" s="142" t="s">
        <v>98</v>
      </c>
      <c r="C20" s="143" t="s">
        <v>99</v>
      </c>
      <c r="D20" s="144" t="s">
        <v>60</v>
      </c>
      <c r="E20" s="145">
        <v>3.8489</v>
      </c>
      <c r="F20" s="175"/>
      <c r="G20" s="176">
        <f>E20*F20</f>
        <v>0</v>
      </c>
      <c r="O20" s="140">
        <v>2</v>
      </c>
      <c r="AA20" s="121">
        <v>7</v>
      </c>
      <c r="AB20" s="121">
        <v>1002</v>
      </c>
      <c r="AC20" s="121">
        <v>5</v>
      </c>
      <c r="AZ20" s="121">
        <v>2</v>
      </c>
      <c r="BA20" s="121">
        <f>IF(AZ20=1,G20,0)</f>
        <v>0</v>
      </c>
      <c r="BB20" s="121">
        <f>IF(AZ20=2,G20,0)</f>
        <v>0</v>
      </c>
      <c r="BC20" s="121">
        <f>IF(AZ20=3,G20,0)</f>
        <v>0</v>
      </c>
      <c r="BD20" s="121">
        <f>IF(AZ20=4,G20,0)</f>
        <v>0</v>
      </c>
      <c r="BE20" s="121">
        <f>IF(AZ20=5,G20,0)</f>
        <v>0</v>
      </c>
      <c r="CA20" s="146">
        <v>7</v>
      </c>
      <c r="CB20" s="146">
        <v>1002</v>
      </c>
      <c r="CZ20" s="121">
        <v>0</v>
      </c>
    </row>
    <row r="21" spans="1:104">
      <c r="A21" s="147"/>
      <c r="B21" s="148" t="s">
        <v>72</v>
      </c>
      <c r="C21" s="149" t="str">
        <f>CONCATENATE(B17," ",C17)</f>
        <v>725 Zařizovací předměty</v>
      </c>
      <c r="D21" s="150"/>
      <c r="E21" s="151"/>
      <c r="F21" s="177"/>
      <c r="G21" s="178">
        <f>SUM(G17:G20)</f>
        <v>0</v>
      </c>
      <c r="O21" s="140">
        <v>4</v>
      </c>
      <c r="BA21" s="152">
        <f>SUM(BA17:BA20)</f>
        <v>0</v>
      </c>
      <c r="BB21" s="152">
        <f>SUM(BB17:BB20)</f>
        <v>0</v>
      </c>
      <c r="BC21" s="152">
        <f>SUM(BC17:BC20)</f>
        <v>0</v>
      </c>
      <c r="BD21" s="152">
        <f>SUM(BD17:BD20)</f>
        <v>0</v>
      </c>
      <c r="BE21" s="152">
        <f>SUM(BE17:BE20)</f>
        <v>0</v>
      </c>
    </row>
    <row r="22" spans="1:104">
      <c r="E22" s="121"/>
    </row>
    <row r="23" spans="1:104">
      <c r="E23" s="121"/>
    </row>
    <row r="24" spans="1:104">
      <c r="E24" s="121"/>
    </row>
    <row r="25" spans="1:104">
      <c r="E25" s="121"/>
    </row>
    <row r="26" spans="1:104">
      <c r="E26" s="121"/>
    </row>
    <row r="27" spans="1:104">
      <c r="E27" s="121"/>
    </row>
    <row r="28" spans="1:104">
      <c r="E28" s="121"/>
    </row>
    <row r="29" spans="1:104">
      <c r="E29" s="121"/>
    </row>
    <row r="30" spans="1:104">
      <c r="E30" s="121"/>
    </row>
    <row r="31" spans="1:104">
      <c r="E31" s="121"/>
    </row>
    <row r="32" spans="1:104">
      <c r="E32" s="121"/>
    </row>
    <row r="33" spans="1:7">
      <c r="E33" s="121"/>
    </row>
    <row r="34" spans="1:7">
      <c r="E34" s="121"/>
    </row>
    <row r="35" spans="1:7">
      <c r="E35" s="121"/>
    </row>
    <row r="36" spans="1:7">
      <c r="E36" s="121"/>
    </row>
    <row r="37" spans="1:7">
      <c r="E37" s="121"/>
    </row>
    <row r="38" spans="1:7">
      <c r="E38" s="121"/>
    </row>
    <row r="39" spans="1:7">
      <c r="E39" s="121"/>
    </row>
    <row r="40" spans="1:7">
      <c r="E40" s="121"/>
    </row>
    <row r="41" spans="1:7">
      <c r="E41" s="121"/>
    </row>
    <row r="42" spans="1:7">
      <c r="E42" s="121"/>
    </row>
    <row r="43" spans="1:7">
      <c r="E43" s="121"/>
    </row>
    <row r="44" spans="1:7">
      <c r="E44" s="121"/>
    </row>
    <row r="45" spans="1:7">
      <c r="A45" s="153"/>
      <c r="B45" s="153"/>
      <c r="C45" s="153"/>
      <c r="D45" s="153"/>
      <c r="E45" s="153"/>
      <c r="F45" s="153"/>
      <c r="G45" s="153"/>
    </row>
    <row r="46" spans="1:7">
      <c r="A46" s="153"/>
      <c r="B46" s="153"/>
      <c r="C46" s="153"/>
      <c r="D46" s="153"/>
      <c r="E46" s="153"/>
      <c r="F46" s="153"/>
      <c r="G46" s="153"/>
    </row>
    <row r="47" spans="1:7">
      <c r="A47" s="153"/>
      <c r="B47" s="153"/>
      <c r="C47" s="153"/>
      <c r="D47" s="153"/>
      <c r="E47" s="153"/>
      <c r="F47" s="153"/>
      <c r="G47" s="153"/>
    </row>
    <row r="48" spans="1:7">
      <c r="A48" s="153"/>
      <c r="B48" s="153"/>
      <c r="C48" s="153"/>
      <c r="D48" s="153"/>
      <c r="E48" s="153"/>
      <c r="F48" s="153"/>
      <c r="G48" s="153"/>
    </row>
    <row r="49" spans="5:5">
      <c r="E49" s="121"/>
    </row>
    <row r="50" spans="5:5">
      <c r="E50" s="121"/>
    </row>
    <row r="51" spans="5:5">
      <c r="E51" s="121"/>
    </row>
    <row r="52" spans="5:5">
      <c r="E52" s="121"/>
    </row>
    <row r="53" spans="5:5">
      <c r="E53" s="121"/>
    </row>
    <row r="54" spans="5:5">
      <c r="E54" s="121"/>
    </row>
    <row r="55" spans="5:5">
      <c r="E55" s="121"/>
    </row>
    <row r="56" spans="5:5">
      <c r="E56" s="121"/>
    </row>
    <row r="57" spans="5:5">
      <c r="E57" s="121"/>
    </row>
    <row r="58" spans="5:5">
      <c r="E58" s="121"/>
    </row>
    <row r="59" spans="5:5">
      <c r="E59" s="121"/>
    </row>
    <row r="60" spans="5:5">
      <c r="E60" s="121"/>
    </row>
    <row r="61" spans="5:5">
      <c r="E61" s="121"/>
    </row>
    <row r="62" spans="5:5">
      <c r="E62" s="121"/>
    </row>
    <row r="63" spans="5:5">
      <c r="E63" s="121"/>
    </row>
    <row r="64" spans="5:5">
      <c r="E64" s="121"/>
    </row>
    <row r="65" spans="1:5">
      <c r="E65" s="121"/>
    </row>
    <row r="66" spans="1:5">
      <c r="E66" s="121"/>
    </row>
    <row r="67" spans="1:5">
      <c r="E67" s="121"/>
    </row>
    <row r="68" spans="1:5">
      <c r="E68" s="121"/>
    </row>
    <row r="69" spans="1:5">
      <c r="E69" s="121"/>
    </row>
    <row r="70" spans="1:5">
      <c r="E70" s="121"/>
    </row>
    <row r="71" spans="1:5">
      <c r="E71" s="121"/>
    </row>
    <row r="72" spans="1:5">
      <c r="E72" s="121"/>
    </row>
    <row r="73" spans="1:5">
      <c r="E73" s="121"/>
    </row>
    <row r="74" spans="1:5">
      <c r="E74" s="121"/>
    </row>
    <row r="75" spans="1:5">
      <c r="E75" s="121"/>
    </row>
    <row r="76" spans="1:5">
      <c r="E76" s="121"/>
    </row>
    <row r="77" spans="1:5">
      <c r="E77" s="121"/>
    </row>
    <row r="78" spans="1:5">
      <c r="E78" s="121"/>
    </row>
    <row r="79" spans="1:5">
      <c r="E79" s="121"/>
    </row>
    <row r="80" spans="1:5">
      <c r="A80" s="154"/>
      <c r="B80" s="154"/>
    </row>
    <row r="81" spans="1:7">
      <c r="A81" s="153"/>
      <c r="B81" s="153"/>
      <c r="C81" s="156"/>
      <c r="D81" s="156"/>
      <c r="E81" s="157"/>
      <c r="F81" s="156"/>
      <c r="G81" s="158"/>
    </row>
    <row r="82" spans="1:7">
      <c r="A82" s="159"/>
      <c r="B82" s="159"/>
      <c r="C82" s="153"/>
      <c r="D82" s="153"/>
      <c r="E82" s="160"/>
      <c r="F82" s="153"/>
      <c r="G82" s="153"/>
    </row>
    <row r="83" spans="1:7">
      <c r="A83" s="153"/>
      <c r="B83" s="153"/>
      <c r="C83" s="153"/>
      <c r="D83" s="153"/>
      <c r="E83" s="160"/>
      <c r="F83" s="153"/>
      <c r="G83" s="153"/>
    </row>
    <row r="84" spans="1:7">
      <c r="A84" s="153"/>
      <c r="B84" s="153"/>
      <c r="C84" s="153"/>
      <c r="D84" s="153"/>
      <c r="E84" s="160"/>
      <c r="F84" s="153"/>
      <c r="G84" s="153"/>
    </row>
    <row r="85" spans="1:7">
      <c r="A85" s="153"/>
      <c r="B85" s="153"/>
      <c r="C85" s="153"/>
      <c r="D85" s="153"/>
      <c r="E85" s="160"/>
      <c r="F85" s="153"/>
      <c r="G85" s="153"/>
    </row>
    <row r="86" spans="1:7">
      <c r="A86" s="153"/>
      <c r="B86" s="153"/>
      <c r="C86" s="153"/>
      <c r="D86" s="153"/>
      <c r="E86" s="160"/>
      <c r="F86" s="153"/>
      <c r="G86" s="153"/>
    </row>
    <row r="87" spans="1:7">
      <c r="A87" s="153"/>
      <c r="B87" s="153"/>
      <c r="C87" s="153"/>
      <c r="D87" s="153"/>
      <c r="E87" s="160"/>
      <c r="F87" s="153"/>
      <c r="G87" s="153"/>
    </row>
    <row r="88" spans="1:7">
      <c r="A88" s="153"/>
      <c r="B88" s="153"/>
      <c r="C88" s="153"/>
      <c r="D88" s="153"/>
      <c r="E88" s="160"/>
      <c r="F88" s="153"/>
      <c r="G88" s="153"/>
    </row>
    <row r="89" spans="1:7">
      <c r="A89" s="153"/>
      <c r="B89" s="153"/>
      <c r="C89" s="153"/>
      <c r="D89" s="153"/>
      <c r="E89" s="160"/>
      <c r="F89" s="153"/>
      <c r="G89" s="153"/>
    </row>
    <row r="90" spans="1:7">
      <c r="A90" s="153"/>
      <c r="B90" s="153"/>
      <c r="C90" s="153"/>
      <c r="D90" s="153"/>
      <c r="E90" s="160"/>
      <c r="F90" s="153"/>
      <c r="G90" s="153"/>
    </row>
    <row r="91" spans="1:7">
      <c r="A91" s="153"/>
      <c r="B91" s="153"/>
      <c r="C91" s="153"/>
      <c r="D91" s="153"/>
      <c r="E91" s="160"/>
      <c r="F91" s="153"/>
      <c r="G91" s="153"/>
    </row>
    <row r="92" spans="1:7">
      <c r="A92" s="153"/>
      <c r="B92" s="153"/>
      <c r="C92" s="153"/>
      <c r="D92" s="153"/>
      <c r="E92" s="160"/>
      <c r="F92" s="153"/>
      <c r="G92" s="153"/>
    </row>
    <row r="93" spans="1:7">
      <c r="A93" s="153"/>
      <c r="B93" s="153"/>
      <c r="C93" s="153"/>
      <c r="D93" s="153"/>
      <c r="E93" s="160"/>
      <c r="F93" s="153"/>
      <c r="G93" s="153"/>
    </row>
    <row r="94" spans="1:7">
      <c r="A94" s="153"/>
      <c r="B94" s="153"/>
      <c r="C94" s="153"/>
      <c r="D94" s="153"/>
      <c r="E94" s="160"/>
      <c r="F94" s="153"/>
      <c r="G94" s="153"/>
    </row>
  </sheetData>
  <mergeCells count="4">
    <mergeCell ref="A1:G1"/>
    <mergeCell ref="A4:B4"/>
    <mergeCell ref="E4:G4"/>
    <mergeCell ref="A3:B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34</vt:i4>
      </vt:variant>
    </vt:vector>
  </HeadingPairs>
  <TitlesOfParts>
    <vt:vector size="37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atelier</cp:lastModifiedBy>
  <cp:lastPrinted>2015-06-03T06:00:55Z</cp:lastPrinted>
  <dcterms:created xsi:type="dcterms:W3CDTF">2015-04-11T15:19:51Z</dcterms:created>
  <dcterms:modified xsi:type="dcterms:W3CDTF">2015-06-09T07:41:06Z</dcterms:modified>
</cp:coreProperties>
</file>